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rmularz" sheetId="1" r:id="rId1"/>
  </sheets>
  <definedNames>
    <definedName name="_xlnm.Print_Titles" localSheetId="0">'Formularz'!$2:$4</definedName>
  </definedNames>
  <calcPr fullCalcOnLoad="1"/>
</workbook>
</file>

<file path=xl/sharedStrings.xml><?xml version="1.0" encoding="utf-8"?>
<sst xmlns="http://schemas.openxmlformats.org/spreadsheetml/2006/main" count="1024" uniqueCount="397">
  <si>
    <t>FORMULARZ OFERTOWY</t>
  </si>
  <si>
    <t>nrPoz</t>
  </si>
  <si>
    <t>Nr pozycji</t>
  </si>
  <si>
    <t>stwior</t>
  </si>
  <si>
    <t>Nr ST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</si>
  <si>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</si>
  <si>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</si>
  <si>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</si>
  <si>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</si>
  <si>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</si>
  <si>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</si>
  <si>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</si>
  <si>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</si>
  <si>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</si>
  <si>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</si>
  <si>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</si>
  <si>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</si>
  <si>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1.1</t>
  </si>
  <si>
    <t>Ogólne roboty przygotowawcze</t>
  </si>
  <si>
    <t>U</t>
  </si>
  <si>
    <t>H.00.00.00</t>
  </si>
  <si>
    <t>Roboty pomiarowe na obiekcie</t>
  </si>
  <si>
    <t>kpl.</t>
  </si>
  <si>
    <t>2</t>
  </si>
  <si>
    <t>Opracowanie i uzgodnienie projektu organizacji ruchu</t>
  </si>
  <si>
    <t>3</t>
  </si>
  <si>
    <t>Przystosowanie zamknięć remontowych - wymiana ogumienia, modyfikacja uchwytów</t>
  </si>
  <si>
    <t>2.1</t>
  </si>
  <si>
    <t>Doposażenie pola nr 4 (Sekcja 2)</t>
  </si>
  <si>
    <t>4</t>
  </si>
  <si>
    <t>H.10.06.02</t>
  </si>
  <si>
    <t>Aparaty elektryczne o masie do 20 kg - drzwi rozdzielnicy</t>
  </si>
  <si>
    <t>szt.</t>
  </si>
  <si>
    <t>5</t>
  </si>
  <si>
    <t>Aparaty elektryczne o masie do 2.5 kg - rozłącznik bezpiecznikowy</t>
  </si>
  <si>
    <t>2.2</t>
  </si>
  <si>
    <t>Demontaże</t>
  </si>
  <si>
    <t>6</t>
  </si>
  <si>
    <t>Demontaż wyposażenia pola nr 4 (Sekcja 2)</t>
  </si>
  <si>
    <t>kmpl</t>
  </si>
  <si>
    <t>7</t>
  </si>
  <si>
    <t>Demontaż drzwi pola nr 4 (Sekcja 2)</t>
  </si>
  <si>
    <t>2.3</t>
  </si>
  <si>
    <t>Instalacja AKPiA z CCTV</t>
  </si>
  <si>
    <t>8</t>
  </si>
  <si>
    <t>Skrzynki i rozdzielnice skrzynkowe o masie do 300 kg wraz z konstrukcją mocowaną do podłoża przez przykręcenie - Szafa SA4</t>
  </si>
  <si>
    <t>9</t>
  </si>
  <si>
    <t>Skrzynki i rozdzielnice skrzynkowe o masie do 150 kg wraz z konstrukcją mocowaną do podłoża przez przykręcenie - Szafka SWYC.x</t>
  </si>
  <si>
    <t>10</t>
  </si>
  <si>
    <t>Aparaty elektryczne o masie do 10 kg - UPS 650VA</t>
  </si>
  <si>
    <t>11</t>
  </si>
  <si>
    <t>Aparaty elektryczne o masie do 20 kg - kamera zmiennopozycyjna</t>
  </si>
  <si>
    <t>12</t>
  </si>
  <si>
    <t>Próby funkcjonowania elementów systemu telewizji użytkowej - kamera zmiennopozycyjna</t>
  </si>
  <si>
    <t>13</t>
  </si>
  <si>
    <t>Układanie kabli o masie do 0.5 kg/m w korytach i kanałach elektroinstalacyjnych - Kabel LAN F/UTP</t>
  </si>
  <si>
    <t>m</t>
  </si>
  <si>
    <t>14</t>
  </si>
  <si>
    <t>Układanie kabli o masie do 1.0 kg/m w korytach i kanałach elektroinstalacyjnych - YKY 3x2,5</t>
  </si>
  <si>
    <t>15</t>
  </si>
  <si>
    <t>Układanie kabli o masie do 1.0 kg/m w korytach i kanałach elektroinstalacyjnych - YKY 2x1,5</t>
  </si>
  <si>
    <t>16</t>
  </si>
  <si>
    <t>Układanie kabli o masie do 1.0 kg/m w korytach i kanałach elektroinstalacyjnych - YKY 5x6</t>
  </si>
  <si>
    <t>17</t>
  </si>
  <si>
    <t>Układanie kabli o masie do 0.5 kg/m w korytach i kanałach elektroinstalacyjnych - LiHCH 8x1</t>
  </si>
  <si>
    <t>18</t>
  </si>
  <si>
    <t>Układanie kabli o masie do 1.5 kg/m w korytach i kanałach elektroinstalacyjnych - LiHCH 21x1</t>
  </si>
  <si>
    <t>19</t>
  </si>
  <si>
    <t>Układanie kabli o masie do 0.5 kg/m w korytach i kanałach elektroinstalacyjnych - UNITRONIC BUS PB</t>
  </si>
  <si>
    <t>20</t>
  </si>
  <si>
    <t>Zarobienie na sucho końca kabla 3-żyłowego o przekroju żył do 16 mm2 na napięcie do 1 kV o izolacji i powłoce z tworzyw sztucznych</t>
  </si>
  <si>
    <t>21</t>
  </si>
  <si>
    <t>Zarobienie na sucho końca kabla 5-żyłowego o przekroju żył do 16 mm2 na napięcie do 1 kV o izolacji i powłoce z tworzyw sztucznych</t>
  </si>
  <si>
    <t>22</t>
  </si>
  <si>
    <t>Obróbka kabli sygnalizacyjnych i sterowniczych wielożyłowych (do 2 żył)</t>
  </si>
  <si>
    <t>23</t>
  </si>
  <si>
    <t>Obróbka kabli sygnalizacyjnych i sterowniczych wielożyłowych (do 16 żył)</t>
  </si>
  <si>
    <t>24</t>
  </si>
  <si>
    <t>Obróbka kabli sygnalizacyjnych i sterowniczych wielożyłowych (do 24 żył)</t>
  </si>
  <si>
    <t>25</t>
  </si>
  <si>
    <t>Badanie linii kablowej nn - kabel 3-żyłowy</t>
  </si>
  <si>
    <t>odc.</t>
  </si>
  <si>
    <t>26</t>
  </si>
  <si>
    <t>Badanie linii kablowej nn - kabel 5-żyłowy</t>
  </si>
  <si>
    <t>27</t>
  </si>
  <si>
    <t>Badanie linii kablowej - kabel sygnalizacyjny 10-żyłowy</t>
  </si>
  <si>
    <t>28</t>
  </si>
  <si>
    <t>Badanie linii kablowej - kabel sygnalizacyjny 24-żyłowy</t>
  </si>
  <si>
    <t>29</t>
  </si>
  <si>
    <t>Badania i pomiary instalacji uziemiającej (pierwszy pomiar)</t>
  </si>
  <si>
    <t>30</t>
  </si>
  <si>
    <t>Badania i pomiary instalacji uziemiającej (każdy następny pomiar)</t>
  </si>
  <si>
    <t>31</t>
  </si>
  <si>
    <t>Dokumentacja powykonawcza</t>
  </si>
  <si>
    <t>32</t>
  </si>
  <si>
    <t>Montaż elementów systemu telewizji użytkowej - kamera zmiennopozycyjna</t>
  </si>
  <si>
    <t>3.1</t>
  </si>
  <si>
    <t>Rozdzielnie, wlz</t>
  </si>
  <si>
    <t>33</t>
  </si>
  <si>
    <t>Przebijanie otworów śr. 60 mm o długości do 40 cm w ścianach lub stropach z betonu</t>
  </si>
  <si>
    <t>otw.</t>
  </si>
  <si>
    <t>34</t>
  </si>
  <si>
    <t>Konstrukcje wsporcze przykręcane o masie do 2 kg - 2 mocowania Konstrukcje wsporcze koryt</t>
  </si>
  <si>
    <t>35</t>
  </si>
  <si>
    <t>Drabinki kablowe - proste, narożne, przykręcane, redukcyjne o szerokości do 400 mm przykręcane do gotowych otworów Koryto siatkowe KS400h50</t>
  </si>
  <si>
    <t>36</t>
  </si>
  <si>
    <t>Korytka o szerokości do 100 mm przykręcane do gotowych otworów Koryto 100h50 cynkowane ogniowo</t>
  </si>
  <si>
    <t>37</t>
  </si>
  <si>
    <t>Drabinki kablowe - proste, narożne, przykręcane, redukcyjne o szerokości do 400 mm przykręcane do gotowych otworów Koryko 300h50 cynkowane ogniowo</t>
  </si>
  <si>
    <t>38</t>
  </si>
  <si>
    <t>Pokrywy o szerokości do 100 mm przykręcane</t>
  </si>
  <si>
    <t>39</t>
  </si>
  <si>
    <t>Pokrywy o szerokości do 100 mm przykręcane pokrywa 300mm</t>
  </si>
  <si>
    <t>40</t>
  </si>
  <si>
    <t>Montaż przepustu hermetycznego</t>
  </si>
  <si>
    <t>41</t>
  </si>
  <si>
    <t>Układanie kabli o masie do 1.5 kg/m w korytach i kanałach elektroinstalacyjnych YKYżó 5x10mm2</t>
  </si>
  <si>
    <t>42</t>
  </si>
  <si>
    <t>Tablice rozdzielcze o masie do 30 kg Rozdzielnica RH1 kompletna z wyposażeniem  i podłaczeniem rys. E1</t>
  </si>
  <si>
    <t>43</t>
  </si>
  <si>
    <t>Rury winidurowe o śr.do 28 mm układane n.t. na betonie</t>
  </si>
  <si>
    <t>44</t>
  </si>
  <si>
    <t>Przewody kabelkowe o łącznym przekroju żył do 30 mm2 wciągane do rur YKYżo 5x6mm2</t>
  </si>
  <si>
    <t>45</t>
  </si>
  <si>
    <t>Tablice rozdzielcze o masie do 10 kg- ZG1-3</t>
  </si>
  <si>
    <t>3.2</t>
  </si>
  <si>
    <t>Instalacja oświetleniowa i zasilająca</t>
  </si>
  <si>
    <t>46</t>
  </si>
  <si>
    <t>Demontaż opraw żarowych żeliwnych lub aluminiowych nakręcanych</t>
  </si>
  <si>
    <t>47</t>
  </si>
  <si>
    <t>Oprawy oświetleniowe przykręcane (zwykłe) -oprawa LED  24VAC 19W wg dok. proj</t>
  </si>
  <si>
    <t>48</t>
  </si>
  <si>
    <t>Gniazda instalacyjne wtyczkowe ze stykiem ochronnym natynkowe 2-biegunowe przykręcane o obciążalności do 16 A i przekroju przewodów do 2.5 mm2 Gniazda 24V 16A</t>
  </si>
  <si>
    <t>49</t>
  </si>
  <si>
    <t>Rury winidurowe o śr.do 20 mm układane n.t. na betonie</t>
  </si>
  <si>
    <t>50</t>
  </si>
  <si>
    <t>Przewody kabelkowe o łącznym przekroju żył do 7.5 mm2 wciągane do rur YKYżo 3x1,5mm2</t>
  </si>
  <si>
    <t>51</t>
  </si>
  <si>
    <t>Oprawy oświetleniowe przykręcane (zwykłe) -oprawa H2 wg dok. proj</t>
  </si>
  <si>
    <t>52</t>
  </si>
  <si>
    <t>Oprawy oświetleniowe przykręcane (zwykłe) -oprawa H1O wg dok. proj</t>
  </si>
  <si>
    <t>53</t>
  </si>
  <si>
    <t>Oprawy oświetleniowe przykręcane (zwykłe) -oprawa H3O wg dok. proj</t>
  </si>
  <si>
    <t>54</t>
  </si>
  <si>
    <t>Łączniki i przyciski instalacyjne bryzgoszczelne jednobiegunowe IP55 natynkowy</t>
  </si>
  <si>
    <t>55</t>
  </si>
  <si>
    <t>Oprawy oświetleniowe przykręcane (zwykłe) -oprawa projektor LED 80W  wg dok. proj</t>
  </si>
  <si>
    <t>56</t>
  </si>
  <si>
    <t>Przewody kabelkowe o łącznym przekroju żył do 12.5 mm2 wciągane do rur YKYżo 5x2,5mm2</t>
  </si>
  <si>
    <t>57</t>
  </si>
  <si>
    <t>Przewody kabelkowe o łącznym przekroju żył do 7.5 mm2 wciągane do rur YKYżo 3x2,5mm2</t>
  </si>
  <si>
    <t>58</t>
  </si>
  <si>
    <t>Przewody kabelkowe o łącznym przekroju żył do 7.5 mm2 układane w gotowych korytkach i na drabinkach bez mocowania YKYżo 3x2,5mm2</t>
  </si>
  <si>
    <t>3.3</t>
  </si>
  <si>
    <t>Instalacja uziemiająca i odgromowa</t>
  </si>
  <si>
    <t>59</t>
  </si>
  <si>
    <t>Mostki bocznikujące na rurach o śr.do 500 mm łączone na obejmy</t>
  </si>
  <si>
    <t>60</t>
  </si>
  <si>
    <t>Przewody uziemiające i wyrównawcze w kanałach lub tunelach luzem (bednarka o przekroju do 120 mm2)</t>
  </si>
  <si>
    <t>61</t>
  </si>
  <si>
    <t>Złącza kontrolne w instalacji odgromowej lub przewodach wyrównawczych - połączenie pręt-płaskownik</t>
  </si>
  <si>
    <t>3.4</t>
  </si>
  <si>
    <t>Pomiary i utylizacja materiałów</t>
  </si>
  <si>
    <t>62</t>
  </si>
  <si>
    <t>Sprawdzenie i pomiar 3-fazowego obwodu elektrycznego niskiego napięcia</t>
  </si>
  <si>
    <t>pomiar</t>
  </si>
  <si>
    <t>63</t>
  </si>
  <si>
    <t>Sprawdzenie i pomiar 1-fazowego obwodu elektrycznego niskiego napięcia</t>
  </si>
  <si>
    <t>64</t>
  </si>
  <si>
    <t>Badania i pomiary instalacji piorunochronnej (pierwszy pomiar)</t>
  </si>
  <si>
    <t>65</t>
  </si>
  <si>
    <t>Badania i pomiary instalacji piorunochronnej (każdy następny pomiar)</t>
  </si>
  <si>
    <t>66</t>
  </si>
  <si>
    <t>Utylizacja i wywiezienie gruzu i materiałów z demontażu</t>
  </si>
  <si>
    <t>m3</t>
  </si>
  <si>
    <t>67</t>
  </si>
  <si>
    <t>Pomiary natężenia oświetlenia</t>
  </si>
  <si>
    <t>4.1</t>
  </si>
  <si>
    <t>Prace przygotowawcze</t>
  </si>
  <si>
    <t>68</t>
  </si>
  <si>
    <t>H.10.06.11</t>
  </si>
  <si>
    <t>Przygotowanie stanowiska roboczego na wylocie spustu - zawieszone rusztowanie montowane z wody (montaż z demontażem)</t>
  </si>
  <si>
    <t>69</t>
  </si>
  <si>
    <t>Prace podwodne - Przystosowanie prowadnic zamknięć remontowych - oczyszczenie i odmulenie gniazd, skucie narośli i usunięcie przeszkód mechanicznych -</t>
  </si>
  <si>
    <t>70</t>
  </si>
  <si>
    <t>Montaż i demontaż zamknięć remontowych przy pomocy żurawia kołowego.</t>
  </si>
  <si>
    <t>71</t>
  </si>
  <si>
    <t>Prace podwodne - asysta przy opuszczaniu zamknięcia, doszczelnienie zamknięcia remontowego po opuszczeniu, asysta przy demontażu</t>
  </si>
  <si>
    <t>72</t>
  </si>
  <si>
    <t>Tymczasowy demontaż pomostów z krat wema oraz belek nośnych, wykonanie podprać tymczasowych wraz z  montażem po zakończeniu robót oraz odtworzenie uszkodzonych powłok malarskich.</t>
  </si>
  <si>
    <t>73</t>
  </si>
  <si>
    <t>Montaż korka pneumatycznego wewnątrz spustu</t>
  </si>
  <si>
    <t>4.2</t>
  </si>
  <si>
    <t>Roboty rozbiórkowe</t>
  </si>
  <si>
    <t>74</t>
  </si>
  <si>
    <t>Demontaż zasuw klinowych 2 x dn 600 łącznika - rury stalowej  - z transpotem suwnicą oraz lukiem komunikacyjnym, przetransportowanie i rozładunek na plac magazynowy Zamawiającego</t>
  </si>
  <si>
    <t>75</t>
  </si>
  <si>
    <t>Demontaż zasuw klinowych 2 x DN 400 i łącznika - rury stalowej  - z transpotem suwnicą oraz lukiem komunikacyjnym, przetransportowanie i rozładunek na plac magazynowy Zamawiającego</t>
  </si>
  <si>
    <t>4.3</t>
  </si>
  <si>
    <t>Wymiana armatury spustu DN 600</t>
  </si>
  <si>
    <t>76</t>
  </si>
  <si>
    <t>Zasuwa nożowa DN600mm 2.5bar międzykołnierzowa PN10 wraz z napędem elektrycznym (sterowanie: ręczne, zdalne, komunikajca bluetooth) - zakup dostarczenie i montaż</t>
  </si>
  <si>
    <t>77</t>
  </si>
  <si>
    <t>Montaż - zasuwy nożowej międzykołnierzowej o śr.600 mm</t>
  </si>
  <si>
    <t>78</t>
  </si>
  <si>
    <t>Wykonanie i montaż konstrukcji stalowej podpierającej zasuwy DN400 z blatem roboczym, zabezpieczeniem antykorozyjnym, kowienie na markach stalowych do posadzki</t>
  </si>
  <si>
    <t>t</t>
  </si>
  <si>
    <t>79</t>
  </si>
  <si>
    <t>Wykonanie dostarczenie i montaż - łączników przejściowych - kołnierzy PN2.5 na PN10 - DN600 - przebadane połączenia spawane, z powłoką antykorozyjną, śruby ze stali nierdzewnej</t>
  </si>
  <si>
    <t>80</t>
  </si>
  <si>
    <t>Wykonanie i montaż łącznika zasuw - kołnierze 2xPN10 rura stalowa 620x9mm z powłoką antykorozyjną, ze wstawka montażowo-demontażową DN600 PN10 - 1 szt.</t>
  </si>
  <si>
    <t>4.4</t>
  </si>
  <si>
    <t>Modernizacja spustu DN 600</t>
  </si>
  <si>
    <t>81</t>
  </si>
  <si>
    <t>H.10.02.02</t>
  </si>
  <si>
    <t>Przystosowanie podpory zasuwy - reprofilacja przy pomocy zapraw PCC, montaż podkładu z gumy antywibracyjnej gr. 30mm</t>
  </si>
  <si>
    <t>82</t>
  </si>
  <si>
    <t>Czyszczenie strumieniowo-ścierne (piaskowanie) konstrukcji ciężkich do II stopnia czystości przy wyjściowym stanie powierzchni C</t>
  </si>
  <si>
    <t>m2</t>
  </si>
  <si>
    <t>83</t>
  </si>
  <si>
    <t>Wykonanie regeneracyjnej powłoki polimerowej wewnątrz spustu metodą natrysku</t>
  </si>
  <si>
    <t>84</t>
  </si>
  <si>
    <t>Wykonanie powłok antykorozyjnych na rurociągu spustu oraz klapie zwrotnej metodą natrysku warstwa podkładowa (90)(farba okrętowa) warstwa nawierzchniowa (100)</t>
  </si>
  <si>
    <t>85</t>
  </si>
  <si>
    <t>Wykonanie powłok antykorozyjnych na rurociągu spustu metodą natrysku warstwa podkładowa (60) (antykorozyjna) warstwa nawierzchniowa (150) (epoksydowa)</t>
  </si>
  <si>
    <t>86</t>
  </si>
  <si>
    <t>Wykonanie amortyzacji klapy zwrotnej z wymianą kompletu zawiesi - części ruchomej oraz uchwytu stałego (wycięcie i wsprawanie nowych elementów)</t>
  </si>
  <si>
    <t>4.5</t>
  </si>
  <si>
    <t>Wymiana armatury i fragmentu rurociągu DN 400</t>
  </si>
  <si>
    <t>87</t>
  </si>
  <si>
    <t>Zasuwa nożowa regulacyjna V-port DN400mm 2.5bar międzykołnierzowa PN10 wraz z napędem elektrycznym (sterowanie: ręczne, zdalne, komunikajca bluetooth) - zakup i dostarczenie i montaż oraz opracowanie tablic sterowania zasuwą do Instrukcji gospodarowania wodą (zależność wydajności od poziomu piętrzenia i stopnia otwarcia zasuwy).</t>
  </si>
  <si>
    <t>88</t>
  </si>
  <si>
    <t>Zasuwa nożowa DN400mm 2.5bar międzykołnierzowa PN10 wraz z napędem elektrycznym (sterowanie: ręczne, zdalne, komunikajca bluetooth) - zakup dostarczenie i montaż</t>
  </si>
  <si>
    <t>89</t>
  </si>
  <si>
    <t>Wykonanie dostarczenie i montaż - łączników przejściowych - kołnierzy PN2.5 na PN10 - DN400 - przebadane połączenia spawane, z powłoką antykorozyjną, śruby ze stali nierdzewnej</t>
  </si>
  <si>
    <t>90</t>
  </si>
  <si>
    <t>Wykonanie i montaż łącznika zasuw - kołnierze 2xPN10 rura stalowa 406x10mm z powłoką antykorozyjną, ze wstawka montażowo-demontażową DN400 PN10 - 1 szt. oraz wykonanie podpory zasuw w konstrukcji stalowej</t>
  </si>
  <si>
    <t>91</t>
  </si>
  <si>
    <t>Wykonanie warsztatowe i montaż rury stalowej 406x10mm z powłoką antykorozyjną, 6 szt. kolan, 5 połączeń kołnierzowych dwustronnych, 2 zakończenia kołnierzowe z wymianą śrub</t>
  </si>
  <si>
    <t>5.1</t>
  </si>
  <si>
    <t>92</t>
  </si>
  <si>
    <t>93</t>
  </si>
  <si>
    <t>94</t>
  </si>
  <si>
    <t>95</t>
  </si>
  <si>
    <t>96</t>
  </si>
  <si>
    <t>97</t>
  </si>
  <si>
    <t>5.2</t>
  </si>
  <si>
    <t>98</t>
  </si>
  <si>
    <t>Demontaż zasuwy klinowej dn 600 łącznika - rury stalowej  - z transpotem suwnicą oraz lukiem komunikacyjnym, przetransportowanie i rozładunek na plac magazynowy Zamawiającego</t>
  </si>
  <si>
    <t>5.3</t>
  </si>
  <si>
    <t>99</t>
  </si>
  <si>
    <t>100</t>
  </si>
  <si>
    <t>101</t>
  </si>
  <si>
    <t>Wykonanie i montaż łącznika zasuw - kołnierze 2xPN10 rura stalowa 620x9mm z powłoką antykorozyjną, ze wstawka montażowo-demontażową DN600 PN2.5 - 1 szt.</t>
  </si>
  <si>
    <t>5.4</t>
  </si>
  <si>
    <t>102</t>
  </si>
  <si>
    <t>Przystosowanie podpór zasuw - reprofilacja przy pomocy zapraw PCC, montaż podkładu z gumy antywibracyjnej gr. 30mm</t>
  </si>
  <si>
    <t>103</t>
  </si>
  <si>
    <t>104</t>
  </si>
  <si>
    <t>105</t>
  </si>
  <si>
    <t>106</t>
  </si>
  <si>
    <t>107</t>
  </si>
  <si>
    <t>6.1</t>
  </si>
  <si>
    <t>108</t>
  </si>
  <si>
    <t>109</t>
  </si>
  <si>
    <t>110</t>
  </si>
  <si>
    <t>111</t>
  </si>
  <si>
    <t>112</t>
  </si>
  <si>
    <t>113</t>
  </si>
  <si>
    <t>6.2</t>
  </si>
  <si>
    <t>114</t>
  </si>
  <si>
    <t>Demontaż zasuw klinowych 2 x dn 1400 łącznika - rury stalowej  - z transpotem suwnicą oraz lukiem komunikacyjnym, przetransportowanie i rozładunek na plac magazynowy Zamawiającego</t>
  </si>
  <si>
    <t>6.3</t>
  </si>
  <si>
    <t>Wymiana armatury spustów DN 1400</t>
  </si>
  <si>
    <t>115</t>
  </si>
  <si>
    <t>Zasuwa nożowa DN1400mm 2.5bar międzykołnierzowa PN10 wraz z napędem elektrycznym (sterowanie: ręczne, zdalne, komunikajca bluetooth) - zakup i dostarczenie na miejsce montażu</t>
  </si>
  <si>
    <t>116</t>
  </si>
  <si>
    <t>Montaż - zasuwy nożowej międzykołnierzowej o śr.1400 mm</t>
  </si>
  <si>
    <t>117</t>
  </si>
  <si>
    <t>Wykonanie dostarczenie i montaż - łączników przejściowych - kołnierzy PN2.5 na PN10 - DN1400 - przebadane połączenia spawane, z powłoką antykorozyjną, śruby ze stali nierdzewnej</t>
  </si>
  <si>
    <t>118</t>
  </si>
  <si>
    <t>Wykonanie i montaż łącznika zasuw - kołnierze 2xPN10 rura stalowa 1420x12mm z powłoką antykorozyjną, ze wstawka montażowo-demontażową DN1400 PN10 - 1 szt.</t>
  </si>
  <si>
    <t>6.4</t>
  </si>
  <si>
    <t>Modernizacja spustów DN 1400</t>
  </si>
  <si>
    <t>119</t>
  </si>
  <si>
    <t>120</t>
  </si>
  <si>
    <t>121</t>
  </si>
  <si>
    <t>122</t>
  </si>
  <si>
    <t>123</t>
  </si>
  <si>
    <t>124</t>
  </si>
  <si>
    <t>7.1</t>
  </si>
  <si>
    <t>125</t>
  </si>
  <si>
    <t>126</t>
  </si>
  <si>
    <t>127</t>
  </si>
  <si>
    <t>128</t>
  </si>
  <si>
    <t>129</t>
  </si>
  <si>
    <t>130</t>
  </si>
  <si>
    <t>7.2</t>
  </si>
  <si>
    <t>131</t>
  </si>
  <si>
    <t>7.3</t>
  </si>
  <si>
    <t>Wymiana i regeneracja armatury spustów DN 1400</t>
  </si>
  <si>
    <t>132</t>
  </si>
  <si>
    <t>133</t>
  </si>
  <si>
    <t>134</t>
  </si>
  <si>
    <t>135</t>
  </si>
  <si>
    <t>Wykonanie i montaż łącznika zasuw - kołnierze PN10 i PN2.5 rura stalowa 1420x12mm z powłoką antykorozyjną, ze wstawka montażowo-demontażową DN1400 PN10 - 1 szt.</t>
  </si>
  <si>
    <t>136</t>
  </si>
  <si>
    <t>Regeneracja zasuwy klinowej DN1400, selekcja zasuwy ze zdemontowanej armatury, wykonanie nowych powłoch ochronnych, skarwanie serca, montaż systemu dodatkowego prowadzenia serca, regenracja wnętrza korpusu zasuwy, wymiana łożysk i uszczelnień</t>
  </si>
  <si>
    <t>137</t>
  </si>
  <si>
    <t>Wymiana napędu istniejącej zasuwy klinowej DN1400 (sterowanie: ręczne, zdalne, komunikajca bluetooth) - zakup i dostarczenie na miejsce montażu wraz z montażem - moc napędu w zakresie 600-2000Nm</t>
  </si>
  <si>
    <t>7.4</t>
  </si>
  <si>
    <t>138</t>
  </si>
  <si>
    <t>139</t>
  </si>
  <si>
    <t>Montaż zaworu napowietrzająco- odpowietrzającego</t>
  </si>
  <si>
    <t>140</t>
  </si>
  <si>
    <t>141</t>
  </si>
  <si>
    <t>142</t>
  </si>
  <si>
    <t>143</t>
  </si>
  <si>
    <t>144</t>
  </si>
  <si>
    <t>8.1</t>
  </si>
  <si>
    <t>145</t>
  </si>
  <si>
    <t>146</t>
  </si>
  <si>
    <t>147</t>
  </si>
  <si>
    <t>148</t>
  </si>
  <si>
    <t>149</t>
  </si>
  <si>
    <t>150</t>
  </si>
  <si>
    <t>8.2</t>
  </si>
  <si>
    <t>151</t>
  </si>
  <si>
    <t>Demontaż zasuwy klinowej dn 1400 oraz trójnika turbiny elektrowni wodnej - z transpotem zasuwy suwnicą oraz lukiem komunikacyjnym, przetransportowanie i rozładunek na plac magazynowy Zamawiającego</t>
  </si>
  <si>
    <t>8.3</t>
  </si>
  <si>
    <t>152</t>
  </si>
  <si>
    <t>153</t>
  </si>
  <si>
    <t>8.4</t>
  </si>
  <si>
    <t>154</t>
  </si>
  <si>
    <t>155</t>
  </si>
  <si>
    <t>156</t>
  </si>
  <si>
    <t>157</t>
  </si>
  <si>
    <t>158</t>
  </si>
  <si>
    <t>159</t>
  </si>
  <si>
    <t>160</t>
  </si>
  <si>
    <t>9.1</t>
  </si>
  <si>
    <t>161</t>
  </si>
  <si>
    <t>Demontaż zasuw klinowych 2 x dn 100 łącznika z transpotem suwnicą oraz lukiem komunikacyjnym, przetransportowanie i rozładunek na plac magazynowy Zamawiającego</t>
  </si>
  <si>
    <t>162</t>
  </si>
  <si>
    <t>Demontaż przewodów z rur stalowych bez szwu o śr. 114-133 mm przy użyciu palnika tlenowego</t>
  </si>
  <si>
    <t>163</t>
  </si>
  <si>
    <t>Transport zdemontowanych elementów lukiem transportowym z odwozem na plac Zamawiającego</t>
  </si>
  <si>
    <t>9.2</t>
  </si>
  <si>
    <t>Modernizacja rurociągu DN100</t>
  </si>
  <si>
    <t>164</t>
  </si>
  <si>
    <t>Wymiana zasuwy klinowej DN100 PN2.5 z kółkiem - zakup dostawa i montaż - śruby ze stali nierdzenej</t>
  </si>
  <si>
    <t>165</t>
  </si>
  <si>
    <t>Wymiana kolana DN100 przy spuście dennym - odcięcie i wspawanie nowego kolana (na budowie) ze stali nierdzewnej DN100 fi 114.3x6.02mm stal 1.4301 z kołnierzem PN2.5 ze stali nierdzewnej - przebadanie spoin</t>
  </si>
  <si>
    <t>166</t>
  </si>
  <si>
    <t>Wykonanie i montaż trójnika DN100 (0.5x0.5m) łączącego zasuwy z odcinkiem poziomym - trójnik ze stali nierdzewnej DN100 fi 114.3x6.02mm stal 1.4301 , 2x kołnierz  PN2.5 ze stali nierdzewnej - przebadane spoiny</t>
  </si>
  <si>
    <t>167</t>
  </si>
  <si>
    <t>Wykonanie i montaż  kolan 90st. ze stali nierdzewnej DN100 fi 114.3x6.02mm stal 1.4301 , 2x kołnierz  PN2.5 ze stali nierdzewnej - przebadane spoiny</t>
  </si>
  <si>
    <t>168</t>
  </si>
  <si>
    <t>Wykonanie i montaż odcinków łączących trójniki i kolana - rura PE100 dn125mm SDR11PN16 + 2x kołnierz  PN2.5 ze stali nierdzewnej na każdy odcinek, mocowanie obejmami wklejonymi do ścian jazu - rozstaw co 50cm</t>
  </si>
  <si>
    <t>169</t>
  </si>
  <si>
    <t>Zaślepienie rurociągu DN100 - zaślepka ze stali nierdzewnej na śrubunku, zestaw zawór kulowy czerpalny + manometrem - wykonanie z montażem</t>
  </si>
  <si>
    <t>10.1</t>
  </si>
  <si>
    <t>Roboty modernizacyjne</t>
  </si>
  <si>
    <t>170</t>
  </si>
  <si>
    <t>H.10.07.01</t>
  </si>
  <si>
    <t>Iniekcje ciśnieniowe konstrukcji betonowej, wykonywane z rusztowania: iniekcja, likwidacja pakrerów iniekcyjnych, spachwlowanie iniektowanej rysy.</t>
  </si>
  <si>
    <t>mb</t>
  </si>
  <si>
    <t>171</t>
  </si>
  <si>
    <t>H.11.07.03</t>
  </si>
  <si>
    <t>Malowanie ścian wewnętrznych wys. do 2m ze szpachlowaniem ubytków (5%)</t>
  </si>
  <si>
    <t>172</t>
  </si>
  <si>
    <t>Mycie przeszkleń - usługa alpinistyczna (z zajęciem pasa drogowego).</t>
  </si>
  <si>
    <t>173</t>
  </si>
  <si>
    <t>Szpachlowanie i naprawa obróbek okiennych wewnątrz hali zasuw</t>
  </si>
  <si>
    <t>174</t>
  </si>
  <si>
    <t>H.10.02.08</t>
  </si>
  <si>
    <t>Demontaż oraz zakup i dostarczenie przeszkleń na wymiar - szyba zespolona dwuwarstwowa w stystemie antywłamaniowym (montaż 2 szt. - 1 szt. magazyn) wymiar 128/73cm</t>
  </si>
  <si>
    <t>Razem netto</t>
  </si>
  <si>
    <t>Razem Brutto</t>
  </si>
  <si>
    <t>dla zadania pn.: „Przebudowa napędów mechanicznych upustów dennych oraz zasuw przelewów powierzchniowych na zbiorniku Chańcza”</t>
  </si>
  <si>
    <t>ROBOTY PRZYGOTOWAWCZE (ZMÓWIENIE PODSTAWOWE)</t>
  </si>
  <si>
    <t>INSTALACJE ELEKTYCZNA AKPiA CCTV (ZAMÓWIENIE PODSTAWOWE)</t>
  </si>
  <si>
    <t>INSTALACJE ELEKTRYCZNE (ZAMÓWIENIE PODSTAWOWE)</t>
  </si>
  <si>
    <t>MODERNIZACJA SPUSTU DENNEGO S1 DN 600 Z RUROCIĄGIEM DN 400 (ZAMÓWIENIE PODSTAWOWE)</t>
  </si>
  <si>
    <t>MODERNIZACJA SPUSTU DENNEGO S8 DN 600 (ZAMÓWIENIE Z PRAWEM OPCJI)</t>
  </si>
  <si>
    <t>MODERNIZACJA SPUSTÓW DENNYCH S2, S3, S5, S6 - DN 1400 (ZAMÓWIENIE PODSTAWOWE)</t>
  </si>
  <si>
    <t>MODERNIZACJA SPUSTU DENNEGO S4 - DN 1400 (ZAMÓWIENIE PODSTAWOWE)</t>
  </si>
  <si>
    <t>MODERNIZACJA SPUSTU DENNEGO S7 - DN 1400 (ZAMÓWINIE Z PRAWEM OPCJI)</t>
  </si>
  <si>
    <t>MODERNIZACJA RUROCIAGU DN 100 (ZAMÓWIENIE PODSTAWOWE)</t>
  </si>
  <si>
    <t>MODERNIZACJA HALI ZASUW (ZAMÓWIENIE Z PRAWEM OPCJI)</t>
  </si>
  <si>
    <t>Razem netto zamówienie podstawowe</t>
  </si>
  <si>
    <t>VAT 23%</t>
  </si>
  <si>
    <t xml:space="preserve">Razem brutto </t>
  </si>
  <si>
    <t>VAT23%</t>
  </si>
  <si>
    <t>Zamówienie podstawowe</t>
  </si>
  <si>
    <t xml:space="preserve">RAZEM  (zamówienie podstawowe + zamówenie w ramach prawa opcji) </t>
  </si>
  <si>
    <t xml:space="preserve">Zamówienie w ramach prawa opcji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</si>
</sst>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1" fillId="0" borderId="12" xfId="0" applyNumberFormat="1" applyFont="1" applyBorder="1" applyAlignment="1">
      <alignment horizontal="left" vertical="center" wrapText="1"/>
    </xf>
    <xf numFmtId="0" fontId="41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4" borderId="11" xfId="0" applyNumberFormat="1" applyFont="1" applyFill="1" applyBorder="1" applyAlignment="1">
      <alignment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5" fillId="4" borderId="12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vertical="center" wrapText="1"/>
    </xf>
    <xf numFmtId="0" fontId="4" fillId="4" borderId="10" xfId="0" applyNumberFormat="1" applyFont="1" applyFill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0" fontId="5" fillId="4" borderId="12" xfId="0" applyNumberFormat="1" applyFont="1" applyFill="1" applyBorder="1" applyAlignment="1">
      <alignment horizontal="right" vertical="center" wrapText="1"/>
    </xf>
    <xf numFmtId="0" fontId="5" fillId="4" borderId="13" xfId="0" applyNumberFormat="1" applyFont="1" applyFill="1" applyBorder="1" applyAlignment="1">
      <alignment horizontal="right" vertical="center" wrapText="1"/>
    </xf>
    <xf numFmtId="4" fontId="5" fillId="4" borderId="11" xfId="0" applyNumberFormat="1" applyFont="1" applyFill="1" applyBorder="1" applyAlignment="1">
      <alignment horizontal="right" vertical="center" wrapText="1"/>
    </xf>
    <xf numFmtId="0" fontId="5" fillId="7" borderId="10" xfId="0" applyNumberFormat="1" applyFont="1" applyFill="1" applyBorder="1" applyAlignment="1">
      <alignment horizontal="left" vertical="center" wrapText="1"/>
    </xf>
    <xf numFmtId="0" fontId="5" fillId="7" borderId="13" xfId="0" applyNumberFormat="1" applyFont="1" applyFill="1" applyBorder="1" applyAlignment="1">
      <alignment horizontal="left" vertical="center" wrapText="1"/>
    </xf>
    <xf numFmtId="0" fontId="5" fillId="7" borderId="11" xfId="0" applyNumberFormat="1" applyFont="1" applyFill="1" applyBorder="1" applyAlignment="1">
      <alignment vertical="center" wrapText="1"/>
    </xf>
    <xf numFmtId="0" fontId="5" fillId="7" borderId="12" xfId="0" applyNumberFormat="1" applyFont="1" applyFill="1" applyBorder="1" applyAlignment="1">
      <alignment horizontal="left" vertical="center" wrapText="1"/>
    </xf>
    <xf numFmtId="0" fontId="4" fillId="7" borderId="10" xfId="0" applyNumberFormat="1" applyFont="1" applyFill="1" applyBorder="1" applyAlignment="1">
      <alignment vertical="center" wrapText="1"/>
    </xf>
    <xf numFmtId="0" fontId="4" fillId="7" borderId="10" xfId="0" applyNumberFormat="1" applyFont="1" applyFill="1" applyBorder="1" applyAlignment="1">
      <alignment horizontal="left" vertical="center" wrapText="1"/>
    </xf>
    <xf numFmtId="4" fontId="4" fillId="7" borderId="10" xfId="0" applyNumberFormat="1" applyFont="1" applyFill="1" applyBorder="1" applyAlignment="1">
      <alignment horizontal="right" vertical="center" wrapText="1"/>
    </xf>
    <xf numFmtId="0" fontId="5" fillId="7" borderId="12" xfId="0" applyNumberFormat="1" applyFont="1" applyFill="1" applyBorder="1" applyAlignment="1">
      <alignment horizontal="right" vertical="center" wrapText="1"/>
    </xf>
    <xf numFmtId="0" fontId="5" fillId="7" borderId="13" xfId="0" applyNumberFormat="1" applyFont="1" applyFill="1" applyBorder="1" applyAlignment="1">
      <alignment horizontal="right" vertical="center" wrapText="1"/>
    </xf>
    <xf numFmtId="4" fontId="5" fillId="7" borderId="11" xfId="0" applyNumberFormat="1" applyFont="1" applyFill="1" applyBorder="1" applyAlignment="1">
      <alignment horizontal="righ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2" xfId="0" applyNumberFormat="1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7" borderId="14" xfId="0" applyNumberFormat="1" applyFont="1" applyFill="1" applyBorder="1" applyAlignment="1">
      <alignment horizontal="right" vertical="center" wrapText="1"/>
    </xf>
    <xf numFmtId="4" fontId="5" fillId="7" borderId="15" xfId="0" applyNumberFormat="1" applyFont="1" applyFill="1" applyBorder="1" applyAlignment="1">
      <alignment horizontal="right" vertical="center" wrapText="1"/>
    </xf>
    <xf numFmtId="0" fontId="5" fillId="7" borderId="16" xfId="0" applyNumberFormat="1" applyFont="1" applyFill="1" applyBorder="1" applyAlignment="1">
      <alignment horizontal="right" vertical="center" wrapText="1"/>
    </xf>
    <xf numFmtId="0" fontId="1" fillId="4" borderId="17" xfId="0" applyNumberFormat="1" applyFont="1" applyFill="1" applyBorder="1" applyAlignment="1">
      <alignment horizontal="right" vertical="center" wrapText="1"/>
    </xf>
    <xf numFmtId="44" fontId="1" fillId="4" borderId="17" xfId="0" applyNumberFormat="1" applyFont="1" applyFill="1" applyBorder="1" applyAlignment="1">
      <alignment horizontal="right" vertical="center" wrapText="1"/>
    </xf>
    <xf numFmtId="0" fontId="1" fillId="7" borderId="17" xfId="0" applyNumberFormat="1" applyFont="1" applyFill="1" applyBorder="1" applyAlignment="1">
      <alignment horizontal="right" vertical="center"/>
    </xf>
    <xf numFmtId="0" fontId="1" fillId="7" borderId="17" xfId="0" applyNumberFormat="1" applyFont="1" applyFill="1" applyBorder="1" applyAlignment="1">
      <alignment horizontal="right"/>
    </xf>
    <xf numFmtId="0" fontId="1" fillId="7" borderId="17" xfId="0" applyNumberFormat="1" applyFont="1" applyFill="1" applyBorder="1" applyAlignment="1">
      <alignment horizontal="right"/>
    </xf>
    <xf numFmtId="0" fontId="1" fillId="2" borderId="17" xfId="0" applyNumberFormat="1" applyFont="1" applyFill="1" applyBorder="1" applyAlignment="1">
      <alignment horizontal="right" vertical="center" wrapText="1"/>
    </xf>
    <xf numFmtId="0" fontId="1" fillId="2" borderId="17" xfId="0" applyNumberFormat="1" applyFont="1" applyFill="1" applyBorder="1" applyAlignment="1">
      <alignment horizontal="right" wrapText="1"/>
    </xf>
    <xf numFmtId="0" fontId="1" fillId="2" borderId="17" xfId="0" applyNumberFormat="1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B2">
      <selection activeCell="P199" sqref="P199"/>
    </sheetView>
  </sheetViews>
  <sheetFormatPr defaultColWidth="9.140625" defaultRowHeight="12.75"/>
  <cols>
    <col min="1" max="1" width="9.140625" style="1" hidden="1" customWidth="1"/>
    <col min="2" max="2" width="9.00390625" style="1" customWidth="1"/>
    <col min="4" max="4" width="40.00390625" style="1" customWidth="1"/>
    <col min="5" max="5" width="7.140625" style="1" customWidth="1"/>
    <col min="6" max="6" width="9.00390625" style="1" customWidth="1"/>
    <col min="7" max="8" width="10.57421875" style="1" customWidth="1"/>
  </cols>
  <sheetData>
    <row r="1" spans="2:8" s="1" customFormat="1" ht="12.75" hidden="1">
      <c r="B1" s="1" t="s">
        <v>1</v>
      </c>
      <c r="C1" s="1" t="s">
        <v>3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</row>
    <row r="2" spans="2:8" ht="18.75">
      <c r="B2" s="10" t="s">
        <v>0</v>
      </c>
      <c r="C2" s="10"/>
      <c r="D2" s="10"/>
      <c r="E2" s="10"/>
      <c r="F2" s="10"/>
      <c r="G2" s="10"/>
      <c r="H2" s="10"/>
    </row>
    <row r="3" spans="2:8" ht="36" customHeight="1">
      <c r="B3" s="11" t="s">
        <v>379</v>
      </c>
      <c r="C3" s="11"/>
      <c r="D3" s="11"/>
      <c r="E3" s="11"/>
      <c r="F3" s="11"/>
      <c r="G3" s="11"/>
      <c r="H3" s="11"/>
    </row>
    <row r="4" spans="2:8" ht="25.5">
      <c r="B4" s="2" t="s">
        <v>2</v>
      </c>
      <c r="C4" s="2" t="s">
        <v>4</v>
      </c>
      <c r="D4" s="3" t="s">
        <v>6</v>
      </c>
      <c r="E4" s="3" t="s">
        <v>8</v>
      </c>
      <c r="F4" s="3" t="s">
        <v>10</v>
      </c>
      <c r="G4" s="3" t="s">
        <v>12</v>
      </c>
      <c r="H4" s="3" t="s">
        <v>14</v>
      </c>
    </row>
    <row r="5" spans="1:8" s="4" customFormat="1" ht="11.25">
      <c r="A5" s="4" t="s">
        <v>15</v>
      </c>
      <c r="B5" s="9" t="s">
        <v>16</v>
      </c>
      <c r="C5" s="12" t="s">
        <v>380</v>
      </c>
      <c r="D5" s="13"/>
      <c r="E5" s="13"/>
      <c r="F5" s="13"/>
      <c r="G5" s="13"/>
      <c r="H5" s="6"/>
    </row>
    <row r="6" spans="1:8" s="4" customFormat="1" ht="11.25">
      <c r="A6" s="4" t="s">
        <v>15</v>
      </c>
      <c r="B6" s="17" t="s">
        <v>17</v>
      </c>
      <c r="C6" s="18" t="s">
        <v>18</v>
      </c>
      <c r="D6" s="19"/>
      <c r="E6" s="19"/>
      <c r="F6" s="19"/>
      <c r="G6" s="19"/>
      <c r="H6" s="16"/>
    </row>
    <row r="7" spans="1:8" s="7" customFormat="1" ht="11.25">
      <c r="A7" s="7" t="s">
        <v>19</v>
      </c>
      <c r="B7" s="20" t="s">
        <v>16</v>
      </c>
      <c r="C7" s="20" t="s">
        <v>20</v>
      </c>
      <c r="D7" s="21" t="s">
        <v>21</v>
      </c>
      <c r="E7" s="20" t="s">
        <v>22</v>
      </c>
      <c r="F7" s="22">
        <v>1</v>
      </c>
      <c r="G7" s="22"/>
      <c r="H7" s="22">
        <f>ROUND(F7*G7,2)</f>
        <v>0</v>
      </c>
    </row>
    <row r="8" spans="1:8" s="7" customFormat="1" ht="11.25">
      <c r="A8" s="7" t="s">
        <v>19</v>
      </c>
      <c r="B8" s="20" t="s">
        <v>23</v>
      </c>
      <c r="C8" s="20" t="s">
        <v>20</v>
      </c>
      <c r="D8" s="21" t="s">
        <v>24</v>
      </c>
      <c r="E8" s="20" t="s">
        <v>22</v>
      </c>
      <c r="F8" s="22">
        <v>1</v>
      </c>
      <c r="G8" s="22"/>
      <c r="H8" s="22">
        <f>ROUND(F8*G8,2)</f>
        <v>0</v>
      </c>
    </row>
    <row r="9" spans="1:8" s="7" customFormat="1" ht="22.5">
      <c r="A9" s="7" t="s">
        <v>19</v>
      </c>
      <c r="B9" s="20" t="s">
        <v>25</v>
      </c>
      <c r="C9" s="20" t="s">
        <v>20</v>
      </c>
      <c r="D9" s="21" t="s">
        <v>26</v>
      </c>
      <c r="E9" s="20" t="s">
        <v>22</v>
      </c>
      <c r="F9" s="22">
        <v>3</v>
      </c>
      <c r="G9" s="22"/>
      <c r="H9" s="22">
        <f>ROUND(F9*G9,2)</f>
        <v>0</v>
      </c>
    </row>
    <row r="10" spans="2:8" s="4" customFormat="1" ht="11.25">
      <c r="B10" s="23" t="str">
        <f>CONCATENATE("Razem - ",C6)</f>
        <v>Razem - Ogólne roboty przygotowawcze</v>
      </c>
      <c r="C10" s="24"/>
      <c r="D10" s="24"/>
      <c r="E10" s="24"/>
      <c r="F10" s="24"/>
      <c r="G10" s="24"/>
      <c r="H10" s="25">
        <f>SUM(H7:H9)</f>
        <v>0</v>
      </c>
    </row>
    <row r="11" spans="2:8" s="4" customFormat="1" ht="11.25">
      <c r="B11" s="23" t="str">
        <f>CONCATENATE("Razem - ",C5)</f>
        <v>Razem - ROBOTY PRZYGOTOWAWCZE (ZMÓWIENIE PODSTAWOWE)</v>
      </c>
      <c r="C11" s="24"/>
      <c r="D11" s="24"/>
      <c r="E11" s="24"/>
      <c r="F11" s="24"/>
      <c r="G11" s="24"/>
      <c r="H11" s="25">
        <f>SUM(H7:H9)</f>
        <v>0</v>
      </c>
    </row>
    <row r="12" spans="1:8" s="4" customFormat="1" ht="11.25">
      <c r="A12" s="4" t="s">
        <v>15</v>
      </c>
      <c r="B12" s="9" t="s">
        <v>23</v>
      </c>
      <c r="C12" s="12" t="s">
        <v>381</v>
      </c>
      <c r="D12" s="13"/>
      <c r="E12" s="13"/>
      <c r="F12" s="13"/>
      <c r="G12" s="13"/>
      <c r="H12" s="6"/>
    </row>
    <row r="13" spans="1:8" s="4" customFormat="1" ht="11.25">
      <c r="A13" s="4" t="s">
        <v>15</v>
      </c>
      <c r="B13" s="17" t="s">
        <v>27</v>
      </c>
      <c r="C13" s="18" t="s">
        <v>28</v>
      </c>
      <c r="D13" s="19"/>
      <c r="E13" s="19"/>
      <c r="F13" s="19"/>
      <c r="G13" s="19"/>
      <c r="H13" s="16"/>
    </row>
    <row r="14" spans="1:8" s="7" customFormat="1" ht="22.5">
      <c r="A14" s="7" t="s">
        <v>19</v>
      </c>
      <c r="B14" s="20" t="s">
        <v>29</v>
      </c>
      <c r="C14" s="20" t="s">
        <v>30</v>
      </c>
      <c r="D14" s="21" t="s">
        <v>31</v>
      </c>
      <c r="E14" s="20" t="s">
        <v>32</v>
      </c>
      <c r="F14" s="22">
        <v>1</v>
      </c>
      <c r="G14" s="22"/>
      <c r="H14" s="22">
        <f>ROUND(F14*G14,2)</f>
        <v>0</v>
      </c>
    </row>
    <row r="15" spans="1:8" s="7" customFormat="1" ht="22.5">
      <c r="A15" s="7" t="s">
        <v>19</v>
      </c>
      <c r="B15" s="20" t="s">
        <v>33</v>
      </c>
      <c r="C15" s="20" t="s">
        <v>30</v>
      </c>
      <c r="D15" s="21" t="s">
        <v>34</v>
      </c>
      <c r="E15" s="20" t="s">
        <v>32</v>
      </c>
      <c r="F15" s="22">
        <v>15</v>
      </c>
      <c r="G15" s="22"/>
      <c r="H15" s="22">
        <f>ROUND(F15*G15,2)</f>
        <v>0</v>
      </c>
    </row>
    <row r="16" spans="2:8" s="4" customFormat="1" ht="11.25">
      <c r="B16" s="23" t="str">
        <f>CONCATENATE("Razem - ",C13)</f>
        <v>Razem - Doposażenie pola nr 4 (Sekcja 2)</v>
      </c>
      <c r="C16" s="24"/>
      <c r="D16" s="24"/>
      <c r="E16" s="24"/>
      <c r="F16" s="24"/>
      <c r="G16" s="24"/>
      <c r="H16" s="25">
        <f>SUM(H14:H15)</f>
        <v>0</v>
      </c>
    </row>
    <row r="17" spans="1:8" s="4" customFormat="1" ht="11.25">
      <c r="A17" s="4" t="s">
        <v>15</v>
      </c>
      <c r="B17" s="17" t="s">
        <v>35</v>
      </c>
      <c r="C17" s="18" t="s">
        <v>36</v>
      </c>
      <c r="D17" s="19"/>
      <c r="E17" s="19"/>
      <c r="F17" s="19"/>
      <c r="G17" s="19"/>
      <c r="H17" s="16"/>
    </row>
    <row r="18" spans="1:8" s="7" customFormat="1" ht="11.25">
      <c r="A18" s="7" t="s">
        <v>19</v>
      </c>
      <c r="B18" s="20" t="s">
        <v>37</v>
      </c>
      <c r="C18" s="20" t="s">
        <v>30</v>
      </c>
      <c r="D18" s="21" t="s">
        <v>38</v>
      </c>
      <c r="E18" s="20" t="s">
        <v>39</v>
      </c>
      <c r="F18" s="22">
        <v>1</v>
      </c>
      <c r="G18" s="22"/>
      <c r="H18" s="22">
        <f>ROUND(F18*G18,2)</f>
        <v>0</v>
      </c>
    </row>
    <row r="19" spans="1:8" s="7" customFormat="1" ht="11.25">
      <c r="A19" s="7" t="s">
        <v>19</v>
      </c>
      <c r="B19" s="20" t="s">
        <v>40</v>
      </c>
      <c r="C19" s="20" t="s">
        <v>30</v>
      </c>
      <c r="D19" s="21" t="s">
        <v>41</v>
      </c>
      <c r="E19" s="20" t="s">
        <v>39</v>
      </c>
      <c r="F19" s="22">
        <v>1</v>
      </c>
      <c r="G19" s="22"/>
      <c r="H19" s="22">
        <f>ROUND(F19*G19,2)</f>
        <v>0</v>
      </c>
    </row>
    <row r="20" spans="2:8" s="4" customFormat="1" ht="11.25">
      <c r="B20" s="23" t="str">
        <f>CONCATENATE("Razem - ",C17)</f>
        <v>Razem - Demontaże</v>
      </c>
      <c r="C20" s="24"/>
      <c r="D20" s="24"/>
      <c r="E20" s="24"/>
      <c r="F20" s="24"/>
      <c r="G20" s="24"/>
      <c r="H20" s="25">
        <f>SUM(H18:H19)</f>
        <v>0</v>
      </c>
    </row>
    <row r="21" spans="1:8" s="4" customFormat="1" ht="11.25">
      <c r="A21" s="4" t="s">
        <v>15</v>
      </c>
      <c r="B21" s="17" t="s">
        <v>42</v>
      </c>
      <c r="C21" s="18" t="s">
        <v>43</v>
      </c>
      <c r="D21" s="19"/>
      <c r="E21" s="19"/>
      <c r="F21" s="19"/>
      <c r="G21" s="19"/>
      <c r="H21" s="16"/>
    </row>
    <row r="22" spans="1:8" s="7" customFormat="1" ht="33.75">
      <c r="A22" s="7" t="s">
        <v>19</v>
      </c>
      <c r="B22" s="20" t="s">
        <v>44</v>
      </c>
      <c r="C22" s="20" t="s">
        <v>30</v>
      </c>
      <c r="D22" s="21" t="s">
        <v>45</v>
      </c>
      <c r="E22" s="20" t="s">
        <v>32</v>
      </c>
      <c r="F22" s="22">
        <v>1</v>
      </c>
      <c r="G22" s="22"/>
      <c r="H22" s="22">
        <f aca="true" t="shared" si="0" ref="H22:H46">ROUND(F22*G22,2)</f>
        <v>0</v>
      </c>
    </row>
    <row r="23" spans="1:8" s="7" customFormat="1" ht="33.75">
      <c r="A23" s="7" t="s">
        <v>19</v>
      </c>
      <c r="B23" s="20" t="s">
        <v>46</v>
      </c>
      <c r="C23" s="20" t="s">
        <v>30</v>
      </c>
      <c r="D23" s="21" t="s">
        <v>47</v>
      </c>
      <c r="E23" s="20" t="s">
        <v>32</v>
      </c>
      <c r="F23" s="22">
        <v>2</v>
      </c>
      <c r="G23" s="22"/>
      <c r="H23" s="22">
        <f t="shared" si="0"/>
        <v>0</v>
      </c>
    </row>
    <row r="24" spans="1:8" s="7" customFormat="1" ht="11.25">
      <c r="A24" s="7" t="s">
        <v>19</v>
      </c>
      <c r="B24" s="20" t="s">
        <v>48</v>
      </c>
      <c r="C24" s="20" t="s">
        <v>30</v>
      </c>
      <c r="D24" s="21" t="s">
        <v>49</v>
      </c>
      <c r="E24" s="20" t="s">
        <v>32</v>
      </c>
      <c r="F24" s="22">
        <v>1</v>
      </c>
      <c r="G24" s="22"/>
      <c r="H24" s="22">
        <f t="shared" si="0"/>
        <v>0</v>
      </c>
    </row>
    <row r="25" spans="1:8" s="7" customFormat="1" ht="22.5">
      <c r="A25" s="7" t="s">
        <v>19</v>
      </c>
      <c r="B25" s="20" t="s">
        <v>50</v>
      </c>
      <c r="C25" s="20" t="s">
        <v>30</v>
      </c>
      <c r="D25" s="21" t="s">
        <v>51</v>
      </c>
      <c r="E25" s="20" t="s">
        <v>32</v>
      </c>
      <c r="F25" s="22">
        <v>4</v>
      </c>
      <c r="G25" s="22"/>
      <c r="H25" s="22">
        <f t="shared" si="0"/>
        <v>0</v>
      </c>
    </row>
    <row r="26" spans="1:8" s="7" customFormat="1" ht="22.5">
      <c r="A26" s="7" t="s">
        <v>19</v>
      </c>
      <c r="B26" s="20" t="s">
        <v>52</v>
      </c>
      <c r="C26" s="20" t="s">
        <v>30</v>
      </c>
      <c r="D26" s="21" t="s">
        <v>53</v>
      </c>
      <c r="E26" s="20" t="s">
        <v>32</v>
      </c>
      <c r="F26" s="22">
        <v>4</v>
      </c>
      <c r="G26" s="22"/>
      <c r="H26" s="22">
        <f t="shared" si="0"/>
        <v>0</v>
      </c>
    </row>
    <row r="27" spans="1:8" s="7" customFormat="1" ht="22.5">
      <c r="A27" s="7" t="s">
        <v>19</v>
      </c>
      <c r="B27" s="20" t="s">
        <v>54</v>
      </c>
      <c r="C27" s="20" t="s">
        <v>30</v>
      </c>
      <c r="D27" s="21" t="s">
        <v>55</v>
      </c>
      <c r="E27" s="20" t="s">
        <v>56</v>
      </c>
      <c r="F27" s="22">
        <v>440</v>
      </c>
      <c r="G27" s="22"/>
      <c r="H27" s="22">
        <f t="shared" si="0"/>
        <v>0</v>
      </c>
    </row>
    <row r="28" spans="1:8" s="7" customFormat="1" ht="22.5">
      <c r="A28" s="7" t="s">
        <v>19</v>
      </c>
      <c r="B28" s="20" t="s">
        <v>57</v>
      </c>
      <c r="C28" s="20" t="s">
        <v>30</v>
      </c>
      <c r="D28" s="21" t="s">
        <v>58</v>
      </c>
      <c r="E28" s="20" t="s">
        <v>56</v>
      </c>
      <c r="F28" s="22">
        <v>20</v>
      </c>
      <c r="G28" s="22"/>
      <c r="H28" s="22">
        <f t="shared" si="0"/>
        <v>0</v>
      </c>
    </row>
    <row r="29" spans="1:8" s="7" customFormat="1" ht="22.5">
      <c r="A29" s="7" t="s">
        <v>19</v>
      </c>
      <c r="B29" s="20" t="s">
        <v>59</v>
      </c>
      <c r="C29" s="20" t="s">
        <v>30</v>
      </c>
      <c r="D29" s="21" t="s">
        <v>60</v>
      </c>
      <c r="E29" s="20" t="s">
        <v>56</v>
      </c>
      <c r="F29" s="22">
        <v>400</v>
      </c>
      <c r="G29" s="22"/>
      <c r="H29" s="22">
        <f t="shared" si="0"/>
        <v>0</v>
      </c>
    </row>
    <row r="30" spans="1:8" s="7" customFormat="1" ht="22.5">
      <c r="A30" s="7" t="s">
        <v>19</v>
      </c>
      <c r="B30" s="20" t="s">
        <v>61</v>
      </c>
      <c r="C30" s="20" t="s">
        <v>30</v>
      </c>
      <c r="D30" s="21" t="s">
        <v>62</v>
      </c>
      <c r="E30" s="20" t="s">
        <v>56</v>
      </c>
      <c r="F30" s="22">
        <v>10</v>
      </c>
      <c r="G30" s="22"/>
      <c r="H30" s="22">
        <f t="shared" si="0"/>
        <v>0</v>
      </c>
    </row>
    <row r="31" spans="1:8" s="7" customFormat="1" ht="22.5">
      <c r="A31" s="7" t="s">
        <v>19</v>
      </c>
      <c r="B31" s="20" t="s">
        <v>63</v>
      </c>
      <c r="C31" s="20" t="s">
        <v>30</v>
      </c>
      <c r="D31" s="21" t="s">
        <v>64</v>
      </c>
      <c r="E31" s="20" t="s">
        <v>56</v>
      </c>
      <c r="F31" s="22">
        <v>800</v>
      </c>
      <c r="G31" s="22"/>
      <c r="H31" s="22">
        <f t="shared" si="0"/>
        <v>0</v>
      </c>
    </row>
    <row r="32" spans="1:8" s="7" customFormat="1" ht="22.5">
      <c r="A32" s="7" t="s">
        <v>19</v>
      </c>
      <c r="B32" s="20" t="s">
        <v>65</v>
      </c>
      <c r="C32" s="20" t="s">
        <v>30</v>
      </c>
      <c r="D32" s="21" t="s">
        <v>66</v>
      </c>
      <c r="E32" s="20" t="s">
        <v>56</v>
      </c>
      <c r="F32" s="22">
        <v>1600</v>
      </c>
      <c r="G32" s="22"/>
      <c r="H32" s="22">
        <f t="shared" si="0"/>
        <v>0</v>
      </c>
    </row>
    <row r="33" spans="1:8" s="7" customFormat="1" ht="22.5">
      <c r="A33" s="7" t="s">
        <v>19</v>
      </c>
      <c r="B33" s="20" t="s">
        <v>67</v>
      </c>
      <c r="C33" s="20" t="s">
        <v>30</v>
      </c>
      <c r="D33" s="21" t="s">
        <v>68</v>
      </c>
      <c r="E33" s="20" t="s">
        <v>56</v>
      </c>
      <c r="F33" s="22">
        <v>300</v>
      </c>
      <c r="G33" s="22"/>
      <c r="H33" s="22">
        <f t="shared" si="0"/>
        <v>0</v>
      </c>
    </row>
    <row r="34" spans="1:8" s="7" customFormat="1" ht="33.75">
      <c r="A34" s="7" t="s">
        <v>19</v>
      </c>
      <c r="B34" s="20" t="s">
        <v>69</v>
      </c>
      <c r="C34" s="20" t="s">
        <v>30</v>
      </c>
      <c r="D34" s="21" t="s">
        <v>70</v>
      </c>
      <c r="E34" s="20" t="s">
        <v>32</v>
      </c>
      <c r="F34" s="22">
        <v>16</v>
      </c>
      <c r="G34" s="22"/>
      <c r="H34" s="22">
        <f t="shared" si="0"/>
        <v>0</v>
      </c>
    </row>
    <row r="35" spans="1:8" s="7" customFormat="1" ht="33.75">
      <c r="A35" s="7" t="s">
        <v>19</v>
      </c>
      <c r="B35" s="20" t="s">
        <v>71</v>
      </c>
      <c r="C35" s="20" t="s">
        <v>30</v>
      </c>
      <c r="D35" s="21" t="s">
        <v>72</v>
      </c>
      <c r="E35" s="20" t="s">
        <v>32</v>
      </c>
      <c r="F35" s="22">
        <v>2</v>
      </c>
      <c r="G35" s="22"/>
      <c r="H35" s="22">
        <f t="shared" si="0"/>
        <v>0</v>
      </c>
    </row>
    <row r="36" spans="1:8" s="7" customFormat="1" ht="22.5">
      <c r="A36" s="7" t="s">
        <v>19</v>
      </c>
      <c r="B36" s="20" t="s">
        <v>73</v>
      </c>
      <c r="C36" s="20" t="s">
        <v>30</v>
      </c>
      <c r="D36" s="21" t="s">
        <v>74</v>
      </c>
      <c r="E36" s="20" t="s">
        <v>32</v>
      </c>
      <c r="F36" s="22">
        <v>32</v>
      </c>
      <c r="G36" s="22"/>
      <c r="H36" s="22">
        <f t="shared" si="0"/>
        <v>0</v>
      </c>
    </row>
    <row r="37" spans="1:8" s="7" customFormat="1" ht="25.5" customHeight="1">
      <c r="A37" s="7" t="s">
        <v>19</v>
      </c>
      <c r="B37" s="20" t="s">
        <v>75</v>
      </c>
      <c r="C37" s="20" t="s">
        <v>30</v>
      </c>
      <c r="D37" s="21" t="s">
        <v>76</v>
      </c>
      <c r="E37" s="20" t="s">
        <v>32</v>
      </c>
      <c r="F37" s="22">
        <v>16</v>
      </c>
      <c r="G37" s="22"/>
      <c r="H37" s="22">
        <f t="shared" si="0"/>
        <v>0</v>
      </c>
    </row>
    <row r="38" spans="1:8" s="7" customFormat="1" ht="22.5">
      <c r="A38" s="7" t="s">
        <v>19</v>
      </c>
      <c r="B38" s="20" t="s">
        <v>77</v>
      </c>
      <c r="C38" s="20" t="s">
        <v>30</v>
      </c>
      <c r="D38" s="21" t="s">
        <v>78</v>
      </c>
      <c r="E38" s="20" t="s">
        <v>32</v>
      </c>
      <c r="F38" s="22">
        <v>32</v>
      </c>
      <c r="G38" s="22"/>
      <c r="H38" s="22">
        <f t="shared" si="0"/>
        <v>0</v>
      </c>
    </row>
    <row r="39" spans="1:8" s="7" customFormat="1" ht="11.25">
      <c r="A39" s="7" t="s">
        <v>19</v>
      </c>
      <c r="B39" s="20" t="s">
        <v>79</v>
      </c>
      <c r="C39" s="20" t="s">
        <v>30</v>
      </c>
      <c r="D39" s="21" t="s">
        <v>80</v>
      </c>
      <c r="E39" s="20" t="s">
        <v>81</v>
      </c>
      <c r="F39" s="22">
        <v>4</v>
      </c>
      <c r="G39" s="22"/>
      <c r="H39" s="22">
        <f t="shared" si="0"/>
        <v>0</v>
      </c>
    </row>
    <row r="40" spans="1:8" s="7" customFormat="1" ht="11.25">
      <c r="A40" s="7" t="s">
        <v>19</v>
      </c>
      <c r="B40" s="20" t="s">
        <v>82</v>
      </c>
      <c r="C40" s="20" t="s">
        <v>30</v>
      </c>
      <c r="D40" s="21" t="s">
        <v>83</v>
      </c>
      <c r="E40" s="20" t="s">
        <v>81</v>
      </c>
      <c r="F40" s="22">
        <v>1</v>
      </c>
      <c r="G40" s="22"/>
      <c r="H40" s="22">
        <f t="shared" si="0"/>
        <v>0</v>
      </c>
    </row>
    <row r="41" spans="1:8" s="7" customFormat="1" ht="22.5">
      <c r="A41" s="7" t="s">
        <v>19</v>
      </c>
      <c r="B41" s="20" t="s">
        <v>84</v>
      </c>
      <c r="C41" s="20" t="s">
        <v>30</v>
      </c>
      <c r="D41" s="21" t="s">
        <v>85</v>
      </c>
      <c r="E41" s="20" t="s">
        <v>81</v>
      </c>
      <c r="F41" s="22">
        <v>8</v>
      </c>
      <c r="G41" s="22"/>
      <c r="H41" s="22">
        <f t="shared" si="0"/>
        <v>0</v>
      </c>
    </row>
    <row r="42" spans="1:8" s="7" customFormat="1" ht="22.5">
      <c r="A42" s="7" t="s">
        <v>19</v>
      </c>
      <c r="B42" s="20" t="s">
        <v>86</v>
      </c>
      <c r="C42" s="20" t="s">
        <v>30</v>
      </c>
      <c r="D42" s="21" t="s">
        <v>87</v>
      </c>
      <c r="E42" s="20" t="s">
        <v>81</v>
      </c>
      <c r="F42" s="22">
        <v>16</v>
      </c>
      <c r="G42" s="22"/>
      <c r="H42" s="22">
        <f t="shared" si="0"/>
        <v>0</v>
      </c>
    </row>
    <row r="43" spans="1:8" s="7" customFormat="1" ht="22.5">
      <c r="A43" s="7" t="s">
        <v>19</v>
      </c>
      <c r="B43" s="20" t="s">
        <v>88</v>
      </c>
      <c r="C43" s="20" t="s">
        <v>30</v>
      </c>
      <c r="D43" s="21" t="s">
        <v>89</v>
      </c>
      <c r="E43" s="20" t="s">
        <v>32</v>
      </c>
      <c r="F43" s="22">
        <v>1</v>
      </c>
      <c r="G43" s="22"/>
      <c r="H43" s="22">
        <f t="shared" si="0"/>
        <v>0</v>
      </c>
    </row>
    <row r="44" spans="1:8" s="7" customFormat="1" ht="22.5">
      <c r="A44" s="7" t="s">
        <v>19</v>
      </c>
      <c r="B44" s="20" t="s">
        <v>90</v>
      </c>
      <c r="C44" s="20" t="s">
        <v>30</v>
      </c>
      <c r="D44" s="21" t="s">
        <v>91</v>
      </c>
      <c r="E44" s="20" t="s">
        <v>32</v>
      </c>
      <c r="F44" s="22">
        <v>2</v>
      </c>
      <c r="G44" s="22"/>
      <c r="H44" s="22">
        <f t="shared" si="0"/>
        <v>0</v>
      </c>
    </row>
    <row r="45" spans="1:8" s="7" customFormat="1" ht="11.25">
      <c r="A45" s="7" t="s">
        <v>19</v>
      </c>
      <c r="B45" s="20" t="s">
        <v>92</v>
      </c>
      <c r="C45" s="20" t="s">
        <v>30</v>
      </c>
      <c r="D45" s="21" t="s">
        <v>93</v>
      </c>
      <c r="E45" s="20" t="s">
        <v>22</v>
      </c>
      <c r="F45" s="22">
        <v>1</v>
      </c>
      <c r="G45" s="22"/>
      <c r="H45" s="22">
        <f t="shared" si="0"/>
        <v>0</v>
      </c>
    </row>
    <row r="46" spans="1:8" s="7" customFormat="1" ht="22.5">
      <c r="A46" s="7" t="s">
        <v>19</v>
      </c>
      <c r="B46" s="20" t="s">
        <v>94</v>
      </c>
      <c r="C46" s="20" t="s">
        <v>30</v>
      </c>
      <c r="D46" s="21" t="s">
        <v>95</v>
      </c>
      <c r="E46" s="20" t="s">
        <v>32</v>
      </c>
      <c r="F46" s="22">
        <v>4</v>
      </c>
      <c r="G46" s="22"/>
      <c r="H46" s="22">
        <f t="shared" si="0"/>
        <v>0</v>
      </c>
    </row>
    <row r="47" spans="2:8" s="4" customFormat="1" ht="11.25">
      <c r="B47" s="23" t="str">
        <f>CONCATENATE("Razem - ",C21)</f>
        <v>Razem - Instalacja AKPiA z CCTV</v>
      </c>
      <c r="C47" s="24"/>
      <c r="D47" s="24"/>
      <c r="E47" s="24"/>
      <c r="F47" s="24"/>
      <c r="G47" s="24"/>
      <c r="H47" s="25">
        <f>SUM(H22:H46)</f>
        <v>0</v>
      </c>
    </row>
    <row r="48" spans="2:8" s="4" customFormat="1" ht="11.25">
      <c r="B48" s="23" t="str">
        <f>CONCATENATE("Razem - ",C12)</f>
        <v>Razem - INSTALACJE ELEKTYCZNA AKPiA CCTV (ZAMÓWIENIE PODSTAWOWE)</v>
      </c>
      <c r="C48" s="24"/>
      <c r="D48" s="24"/>
      <c r="E48" s="24"/>
      <c r="F48" s="24"/>
      <c r="G48" s="24"/>
      <c r="H48" s="25">
        <f>SUM(H14:H15,H18:H19,H22:H46)</f>
        <v>0</v>
      </c>
    </row>
    <row r="49" spans="1:8" s="4" customFormat="1" ht="11.25">
      <c r="A49" s="4" t="s">
        <v>15</v>
      </c>
      <c r="B49" s="9" t="s">
        <v>25</v>
      </c>
      <c r="C49" s="12" t="s">
        <v>382</v>
      </c>
      <c r="D49" s="13"/>
      <c r="E49" s="13"/>
      <c r="F49" s="13"/>
      <c r="G49" s="13"/>
      <c r="H49" s="6"/>
    </row>
    <row r="50" spans="1:8" s="4" customFormat="1" ht="11.25">
      <c r="A50" s="4" t="s">
        <v>15</v>
      </c>
      <c r="B50" s="17" t="s">
        <v>96</v>
      </c>
      <c r="C50" s="18" t="s">
        <v>97</v>
      </c>
      <c r="D50" s="19"/>
      <c r="E50" s="19"/>
      <c r="F50" s="19"/>
      <c r="G50" s="19"/>
      <c r="H50" s="16"/>
    </row>
    <row r="51" spans="1:8" s="7" customFormat="1" ht="22.5">
      <c r="A51" s="7" t="s">
        <v>19</v>
      </c>
      <c r="B51" s="20" t="s">
        <v>98</v>
      </c>
      <c r="C51" s="20" t="s">
        <v>30</v>
      </c>
      <c r="D51" s="21" t="s">
        <v>99</v>
      </c>
      <c r="E51" s="20" t="s">
        <v>100</v>
      </c>
      <c r="F51" s="22">
        <v>4</v>
      </c>
      <c r="G51" s="22"/>
      <c r="H51" s="22">
        <f aca="true" t="shared" si="1" ref="H51:H63">ROUND(F51*G51,2)</f>
        <v>0</v>
      </c>
    </row>
    <row r="52" spans="1:8" s="7" customFormat="1" ht="22.5">
      <c r="A52" s="7" t="s">
        <v>19</v>
      </c>
      <c r="B52" s="20" t="s">
        <v>101</v>
      </c>
      <c r="C52" s="20" t="s">
        <v>30</v>
      </c>
      <c r="D52" s="21" t="s">
        <v>102</v>
      </c>
      <c r="E52" s="20" t="s">
        <v>32</v>
      </c>
      <c r="F52" s="22">
        <v>98</v>
      </c>
      <c r="G52" s="22"/>
      <c r="H52" s="22">
        <f t="shared" si="1"/>
        <v>0</v>
      </c>
    </row>
    <row r="53" spans="1:8" s="7" customFormat="1" ht="33.75">
      <c r="A53" s="7" t="s">
        <v>19</v>
      </c>
      <c r="B53" s="20" t="s">
        <v>103</v>
      </c>
      <c r="C53" s="20" t="s">
        <v>30</v>
      </c>
      <c r="D53" s="21" t="s">
        <v>104</v>
      </c>
      <c r="E53" s="20" t="s">
        <v>56</v>
      </c>
      <c r="F53" s="22">
        <v>8</v>
      </c>
      <c r="G53" s="22"/>
      <c r="H53" s="22">
        <f t="shared" si="1"/>
        <v>0</v>
      </c>
    </row>
    <row r="54" spans="1:8" s="7" customFormat="1" ht="33.75">
      <c r="A54" s="7" t="s">
        <v>19</v>
      </c>
      <c r="B54" s="20" t="s">
        <v>105</v>
      </c>
      <c r="C54" s="20" t="s">
        <v>30</v>
      </c>
      <c r="D54" s="21" t="s">
        <v>106</v>
      </c>
      <c r="E54" s="20" t="s">
        <v>56</v>
      </c>
      <c r="F54" s="22">
        <v>65</v>
      </c>
      <c r="G54" s="22"/>
      <c r="H54" s="22">
        <f t="shared" si="1"/>
        <v>0</v>
      </c>
    </row>
    <row r="55" spans="1:8" s="7" customFormat="1" ht="45">
      <c r="A55" s="7" t="s">
        <v>19</v>
      </c>
      <c r="B55" s="20" t="s">
        <v>107</v>
      </c>
      <c r="C55" s="20" t="s">
        <v>30</v>
      </c>
      <c r="D55" s="21" t="s">
        <v>108</v>
      </c>
      <c r="E55" s="20" t="s">
        <v>56</v>
      </c>
      <c r="F55" s="22">
        <v>65</v>
      </c>
      <c r="G55" s="22"/>
      <c r="H55" s="22">
        <f t="shared" si="1"/>
        <v>0</v>
      </c>
    </row>
    <row r="56" spans="1:8" s="7" customFormat="1" ht="11.25">
      <c r="A56" s="7" t="s">
        <v>19</v>
      </c>
      <c r="B56" s="20" t="s">
        <v>109</v>
      </c>
      <c r="C56" s="20" t="s">
        <v>30</v>
      </c>
      <c r="D56" s="21" t="s">
        <v>110</v>
      </c>
      <c r="E56" s="20" t="s">
        <v>56</v>
      </c>
      <c r="F56" s="22">
        <v>65</v>
      </c>
      <c r="G56" s="22"/>
      <c r="H56" s="22">
        <f t="shared" si="1"/>
        <v>0</v>
      </c>
    </row>
    <row r="57" spans="1:8" s="7" customFormat="1" ht="22.5">
      <c r="A57" s="7" t="s">
        <v>19</v>
      </c>
      <c r="B57" s="20" t="s">
        <v>111</v>
      </c>
      <c r="C57" s="20" t="s">
        <v>30</v>
      </c>
      <c r="D57" s="21" t="s">
        <v>112</v>
      </c>
      <c r="E57" s="20" t="s">
        <v>56</v>
      </c>
      <c r="F57" s="22">
        <v>65</v>
      </c>
      <c r="G57" s="22"/>
      <c r="H57" s="22">
        <f t="shared" si="1"/>
        <v>0</v>
      </c>
    </row>
    <row r="58" spans="1:8" s="7" customFormat="1" ht="11.25">
      <c r="A58" s="7" t="s">
        <v>19</v>
      </c>
      <c r="B58" s="20" t="s">
        <v>113</v>
      </c>
      <c r="C58" s="20" t="s">
        <v>30</v>
      </c>
      <c r="D58" s="21" t="s">
        <v>114</v>
      </c>
      <c r="E58" s="20" t="s">
        <v>22</v>
      </c>
      <c r="F58" s="22">
        <v>1</v>
      </c>
      <c r="G58" s="22"/>
      <c r="H58" s="22">
        <f t="shared" si="1"/>
        <v>0</v>
      </c>
    </row>
    <row r="59" spans="1:8" s="7" customFormat="1" ht="22.5">
      <c r="A59" s="7" t="s">
        <v>19</v>
      </c>
      <c r="B59" s="20" t="s">
        <v>115</v>
      </c>
      <c r="C59" s="20" t="s">
        <v>30</v>
      </c>
      <c r="D59" s="21" t="s">
        <v>116</v>
      </c>
      <c r="E59" s="20" t="s">
        <v>56</v>
      </c>
      <c r="F59" s="22">
        <v>40</v>
      </c>
      <c r="G59" s="22"/>
      <c r="H59" s="22">
        <f t="shared" si="1"/>
        <v>0</v>
      </c>
    </row>
    <row r="60" spans="1:8" s="7" customFormat="1" ht="22.5">
      <c r="A60" s="7" t="s">
        <v>19</v>
      </c>
      <c r="B60" s="20" t="s">
        <v>117</v>
      </c>
      <c r="C60" s="20" t="s">
        <v>30</v>
      </c>
      <c r="D60" s="21" t="s">
        <v>118</v>
      </c>
      <c r="E60" s="20" t="s">
        <v>32</v>
      </c>
      <c r="F60" s="22">
        <v>1</v>
      </c>
      <c r="G60" s="22"/>
      <c r="H60" s="22">
        <f t="shared" si="1"/>
        <v>0</v>
      </c>
    </row>
    <row r="61" spans="1:8" s="7" customFormat="1" ht="22.5">
      <c r="A61" s="7" t="s">
        <v>19</v>
      </c>
      <c r="B61" s="20" t="s">
        <v>119</v>
      </c>
      <c r="C61" s="20" t="s">
        <v>30</v>
      </c>
      <c r="D61" s="21" t="s">
        <v>120</v>
      </c>
      <c r="E61" s="20" t="s">
        <v>56</v>
      </c>
      <c r="F61" s="22">
        <v>55</v>
      </c>
      <c r="G61" s="22"/>
      <c r="H61" s="22">
        <f t="shared" si="1"/>
        <v>0</v>
      </c>
    </row>
    <row r="62" spans="1:8" s="7" customFormat="1" ht="22.5">
      <c r="A62" s="7" t="s">
        <v>19</v>
      </c>
      <c r="B62" s="20" t="s">
        <v>121</v>
      </c>
      <c r="C62" s="20" t="s">
        <v>30</v>
      </c>
      <c r="D62" s="21" t="s">
        <v>122</v>
      </c>
      <c r="E62" s="20" t="s">
        <v>56</v>
      </c>
      <c r="F62" s="22">
        <v>60</v>
      </c>
      <c r="G62" s="22"/>
      <c r="H62" s="22">
        <f t="shared" si="1"/>
        <v>0</v>
      </c>
    </row>
    <row r="63" spans="1:8" s="7" customFormat="1" ht="11.25">
      <c r="A63" s="7" t="s">
        <v>19</v>
      </c>
      <c r="B63" s="20" t="s">
        <v>123</v>
      </c>
      <c r="C63" s="20" t="s">
        <v>30</v>
      </c>
      <c r="D63" s="21" t="s">
        <v>124</v>
      </c>
      <c r="E63" s="20" t="s">
        <v>32</v>
      </c>
      <c r="F63" s="22">
        <v>3</v>
      </c>
      <c r="G63" s="22"/>
      <c r="H63" s="22">
        <f t="shared" si="1"/>
        <v>0</v>
      </c>
    </row>
    <row r="64" spans="2:8" s="4" customFormat="1" ht="11.25">
      <c r="B64" s="23" t="str">
        <f>CONCATENATE("Razem - ",C50)</f>
        <v>Razem - Rozdzielnie, wlz</v>
      </c>
      <c r="C64" s="24"/>
      <c r="D64" s="24"/>
      <c r="E64" s="24"/>
      <c r="F64" s="24"/>
      <c r="G64" s="24"/>
      <c r="H64" s="25">
        <f>SUM(H51:H63)</f>
        <v>0</v>
      </c>
    </row>
    <row r="65" spans="1:8" s="4" customFormat="1" ht="11.25">
      <c r="A65" s="4" t="s">
        <v>15</v>
      </c>
      <c r="B65" s="17" t="s">
        <v>125</v>
      </c>
      <c r="C65" s="18" t="s">
        <v>126</v>
      </c>
      <c r="D65" s="19"/>
      <c r="E65" s="19"/>
      <c r="F65" s="19"/>
      <c r="G65" s="19"/>
      <c r="H65" s="16"/>
    </row>
    <row r="66" spans="1:8" s="7" customFormat="1" ht="22.5">
      <c r="A66" s="7" t="s">
        <v>19</v>
      </c>
      <c r="B66" s="20" t="s">
        <v>127</v>
      </c>
      <c r="C66" s="20" t="s">
        <v>30</v>
      </c>
      <c r="D66" s="21" t="s">
        <v>128</v>
      </c>
      <c r="E66" s="20" t="s">
        <v>32</v>
      </c>
      <c r="F66" s="22">
        <v>10</v>
      </c>
      <c r="G66" s="22"/>
      <c r="H66" s="22">
        <f aca="true" t="shared" si="2" ref="H66:H78">ROUND(F66*G66,2)</f>
        <v>0</v>
      </c>
    </row>
    <row r="67" spans="1:8" s="7" customFormat="1" ht="22.5">
      <c r="A67" s="7" t="s">
        <v>19</v>
      </c>
      <c r="B67" s="20" t="s">
        <v>129</v>
      </c>
      <c r="C67" s="20" t="s">
        <v>30</v>
      </c>
      <c r="D67" s="21" t="s">
        <v>130</v>
      </c>
      <c r="E67" s="20" t="s">
        <v>22</v>
      </c>
      <c r="F67" s="22">
        <v>10</v>
      </c>
      <c r="G67" s="22"/>
      <c r="H67" s="22">
        <f t="shared" si="2"/>
        <v>0</v>
      </c>
    </row>
    <row r="68" spans="1:8" s="7" customFormat="1" ht="45">
      <c r="A68" s="7" t="s">
        <v>19</v>
      </c>
      <c r="B68" s="20" t="s">
        <v>131</v>
      </c>
      <c r="C68" s="20" t="s">
        <v>30</v>
      </c>
      <c r="D68" s="21" t="s">
        <v>132</v>
      </c>
      <c r="E68" s="20" t="s">
        <v>32</v>
      </c>
      <c r="F68" s="22">
        <v>7</v>
      </c>
      <c r="G68" s="22"/>
      <c r="H68" s="22">
        <f t="shared" si="2"/>
        <v>0</v>
      </c>
    </row>
    <row r="69" spans="1:8" s="7" customFormat="1" ht="22.5">
      <c r="A69" s="7" t="s">
        <v>19</v>
      </c>
      <c r="B69" s="20" t="s">
        <v>133</v>
      </c>
      <c r="C69" s="20" t="s">
        <v>30</v>
      </c>
      <c r="D69" s="21" t="s">
        <v>134</v>
      </c>
      <c r="E69" s="20" t="s">
        <v>56</v>
      </c>
      <c r="F69" s="22">
        <v>260</v>
      </c>
      <c r="G69" s="22"/>
      <c r="H69" s="22">
        <f t="shared" si="2"/>
        <v>0</v>
      </c>
    </row>
    <row r="70" spans="1:8" s="7" customFormat="1" ht="22.5">
      <c r="A70" s="7" t="s">
        <v>19</v>
      </c>
      <c r="B70" s="20" t="s">
        <v>135</v>
      </c>
      <c r="C70" s="20" t="s">
        <v>30</v>
      </c>
      <c r="D70" s="21" t="s">
        <v>136</v>
      </c>
      <c r="E70" s="20" t="s">
        <v>56</v>
      </c>
      <c r="F70" s="22">
        <v>120</v>
      </c>
      <c r="G70" s="22"/>
      <c r="H70" s="22">
        <f t="shared" si="2"/>
        <v>0</v>
      </c>
    </row>
    <row r="71" spans="1:8" s="7" customFormat="1" ht="22.5">
      <c r="A71" s="7" t="s">
        <v>19</v>
      </c>
      <c r="B71" s="20" t="s">
        <v>137</v>
      </c>
      <c r="C71" s="20" t="s">
        <v>30</v>
      </c>
      <c r="D71" s="21" t="s">
        <v>138</v>
      </c>
      <c r="E71" s="20" t="s">
        <v>22</v>
      </c>
      <c r="F71" s="22">
        <v>1</v>
      </c>
      <c r="G71" s="22"/>
      <c r="H71" s="22">
        <f t="shared" si="2"/>
        <v>0</v>
      </c>
    </row>
    <row r="72" spans="1:8" s="7" customFormat="1" ht="22.5">
      <c r="A72" s="7" t="s">
        <v>19</v>
      </c>
      <c r="B72" s="20" t="s">
        <v>139</v>
      </c>
      <c r="C72" s="20" t="s">
        <v>30</v>
      </c>
      <c r="D72" s="21" t="s">
        <v>140</v>
      </c>
      <c r="E72" s="20" t="s">
        <v>22</v>
      </c>
      <c r="F72" s="22">
        <v>5</v>
      </c>
      <c r="G72" s="22"/>
      <c r="H72" s="22">
        <f t="shared" si="2"/>
        <v>0</v>
      </c>
    </row>
    <row r="73" spans="1:8" s="7" customFormat="1" ht="22.5">
      <c r="A73" s="7" t="s">
        <v>19</v>
      </c>
      <c r="B73" s="20" t="s">
        <v>141</v>
      </c>
      <c r="C73" s="20" t="s">
        <v>30</v>
      </c>
      <c r="D73" s="21" t="s">
        <v>142</v>
      </c>
      <c r="E73" s="20" t="s">
        <v>22</v>
      </c>
      <c r="F73" s="22">
        <v>1</v>
      </c>
      <c r="G73" s="22"/>
      <c r="H73" s="22">
        <f t="shared" si="2"/>
        <v>0</v>
      </c>
    </row>
    <row r="74" spans="1:8" s="7" customFormat="1" ht="22.5">
      <c r="A74" s="7" t="s">
        <v>19</v>
      </c>
      <c r="B74" s="20" t="s">
        <v>143</v>
      </c>
      <c r="C74" s="20" t="s">
        <v>30</v>
      </c>
      <c r="D74" s="21" t="s">
        <v>144</v>
      </c>
      <c r="E74" s="20" t="s">
        <v>32</v>
      </c>
      <c r="F74" s="22">
        <v>1</v>
      </c>
      <c r="G74" s="22"/>
      <c r="H74" s="22">
        <f t="shared" si="2"/>
        <v>0</v>
      </c>
    </row>
    <row r="75" spans="1:8" s="7" customFormat="1" ht="22.5">
      <c r="A75" s="7" t="s">
        <v>19</v>
      </c>
      <c r="B75" s="20" t="s">
        <v>145</v>
      </c>
      <c r="C75" s="20" t="s">
        <v>30</v>
      </c>
      <c r="D75" s="21" t="s">
        <v>146</v>
      </c>
      <c r="E75" s="20" t="s">
        <v>22</v>
      </c>
      <c r="F75" s="22">
        <v>1</v>
      </c>
      <c r="G75" s="22"/>
      <c r="H75" s="22">
        <f t="shared" si="2"/>
        <v>0</v>
      </c>
    </row>
    <row r="76" spans="1:8" s="7" customFormat="1" ht="22.5">
      <c r="A76" s="7" t="s">
        <v>19</v>
      </c>
      <c r="B76" s="20" t="s">
        <v>147</v>
      </c>
      <c r="C76" s="20" t="s">
        <v>30</v>
      </c>
      <c r="D76" s="21" t="s">
        <v>148</v>
      </c>
      <c r="E76" s="20" t="s">
        <v>56</v>
      </c>
      <c r="F76" s="22">
        <v>36</v>
      </c>
      <c r="G76" s="22"/>
      <c r="H76" s="22">
        <f t="shared" si="2"/>
        <v>0</v>
      </c>
    </row>
    <row r="77" spans="1:8" s="7" customFormat="1" ht="22.5">
      <c r="A77" s="7" t="s">
        <v>19</v>
      </c>
      <c r="B77" s="20" t="s">
        <v>149</v>
      </c>
      <c r="C77" s="20" t="s">
        <v>30</v>
      </c>
      <c r="D77" s="21" t="s">
        <v>150</v>
      </c>
      <c r="E77" s="20" t="s">
        <v>56</v>
      </c>
      <c r="F77" s="22">
        <v>100</v>
      </c>
      <c r="G77" s="22"/>
      <c r="H77" s="22">
        <f t="shared" si="2"/>
        <v>0</v>
      </c>
    </row>
    <row r="78" spans="1:8" s="7" customFormat="1" ht="33.75">
      <c r="A78" s="7" t="s">
        <v>19</v>
      </c>
      <c r="B78" s="20" t="s">
        <v>151</v>
      </c>
      <c r="C78" s="20" t="s">
        <v>30</v>
      </c>
      <c r="D78" s="21" t="s">
        <v>152</v>
      </c>
      <c r="E78" s="20" t="s">
        <v>56</v>
      </c>
      <c r="F78" s="22">
        <v>180</v>
      </c>
      <c r="G78" s="22"/>
      <c r="H78" s="22">
        <f t="shared" si="2"/>
        <v>0</v>
      </c>
    </row>
    <row r="79" spans="2:8" s="4" customFormat="1" ht="11.25">
      <c r="B79" s="23" t="str">
        <f>CONCATENATE("Razem - ",C65)</f>
        <v>Razem - Instalacja oświetleniowa i zasilająca</v>
      </c>
      <c r="C79" s="24"/>
      <c r="D79" s="24"/>
      <c r="E79" s="24"/>
      <c r="F79" s="24"/>
      <c r="G79" s="24"/>
      <c r="H79" s="25">
        <f>SUM(H66:H78)</f>
        <v>0</v>
      </c>
    </row>
    <row r="80" spans="1:8" s="4" customFormat="1" ht="11.25">
      <c r="A80" s="4" t="s">
        <v>15</v>
      </c>
      <c r="B80" s="17" t="s">
        <v>153</v>
      </c>
      <c r="C80" s="18" t="s">
        <v>154</v>
      </c>
      <c r="D80" s="19"/>
      <c r="E80" s="19"/>
      <c r="F80" s="19"/>
      <c r="G80" s="19"/>
      <c r="H80" s="16"/>
    </row>
    <row r="81" spans="1:8" s="7" customFormat="1" ht="22.5">
      <c r="A81" s="7" t="s">
        <v>19</v>
      </c>
      <c r="B81" s="20" t="s">
        <v>155</v>
      </c>
      <c r="C81" s="20" t="s">
        <v>30</v>
      </c>
      <c r="D81" s="21" t="s">
        <v>156</v>
      </c>
      <c r="E81" s="20" t="s">
        <v>32</v>
      </c>
      <c r="F81" s="22">
        <v>10</v>
      </c>
      <c r="G81" s="22"/>
      <c r="H81" s="22">
        <f>ROUND(F81*G81,2)</f>
        <v>0</v>
      </c>
    </row>
    <row r="82" spans="1:8" s="7" customFormat="1" ht="22.5">
      <c r="A82" s="7" t="s">
        <v>19</v>
      </c>
      <c r="B82" s="20" t="s">
        <v>157</v>
      </c>
      <c r="C82" s="20" t="s">
        <v>30</v>
      </c>
      <c r="D82" s="21" t="s">
        <v>158</v>
      </c>
      <c r="E82" s="20" t="s">
        <v>56</v>
      </c>
      <c r="F82" s="22">
        <v>70</v>
      </c>
      <c r="G82" s="22"/>
      <c r="H82" s="22">
        <f>ROUND(F82*G82,2)</f>
        <v>0</v>
      </c>
    </row>
    <row r="83" spans="1:8" s="7" customFormat="1" ht="33.75">
      <c r="A83" s="7" t="s">
        <v>19</v>
      </c>
      <c r="B83" s="20" t="s">
        <v>159</v>
      </c>
      <c r="C83" s="20" t="s">
        <v>30</v>
      </c>
      <c r="D83" s="21" t="s">
        <v>160</v>
      </c>
      <c r="E83" s="20" t="s">
        <v>32</v>
      </c>
      <c r="F83" s="22">
        <v>10</v>
      </c>
      <c r="G83" s="22"/>
      <c r="H83" s="22">
        <f>ROUND(F83*G83,2)</f>
        <v>0</v>
      </c>
    </row>
    <row r="84" spans="2:8" s="4" customFormat="1" ht="11.25">
      <c r="B84" s="23" t="str">
        <f>CONCATENATE("Razem - ",C80)</f>
        <v>Razem - Instalacja uziemiająca i odgromowa</v>
      </c>
      <c r="C84" s="24"/>
      <c r="D84" s="24"/>
      <c r="E84" s="24"/>
      <c r="F84" s="24"/>
      <c r="G84" s="24"/>
      <c r="H84" s="25">
        <f>SUM(H81:H83)</f>
        <v>0</v>
      </c>
    </row>
    <row r="85" spans="1:8" s="4" customFormat="1" ht="11.25">
      <c r="A85" s="4" t="s">
        <v>15</v>
      </c>
      <c r="B85" s="17" t="s">
        <v>161</v>
      </c>
      <c r="C85" s="18" t="s">
        <v>162</v>
      </c>
      <c r="D85" s="19"/>
      <c r="E85" s="19"/>
      <c r="F85" s="19"/>
      <c r="G85" s="19"/>
      <c r="H85" s="16"/>
    </row>
    <row r="86" spans="1:8" s="7" customFormat="1" ht="22.5">
      <c r="A86" s="7" t="s">
        <v>19</v>
      </c>
      <c r="B86" s="20" t="s">
        <v>163</v>
      </c>
      <c r="C86" s="20" t="s">
        <v>30</v>
      </c>
      <c r="D86" s="21" t="s">
        <v>164</v>
      </c>
      <c r="E86" s="20" t="s">
        <v>165</v>
      </c>
      <c r="F86" s="22">
        <v>4</v>
      </c>
      <c r="G86" s="22"/>
      <c r="H86" s="22">
        <f aca="true" t="shared" si="3" ref="H86:H91">ROUND(F86*G86,2)</f>
        <v>0</v>
      </c>
    </row>
    <row r="87" spans="1:8" s="7" customFormat="1" ht="22.5">
      <c r="A87" s="7" t="s">
        <v>19</v>
      </c>
      <c r="B87" s="20" t="s">
        <v>166</v>
      </c>
      <c r="C87" s="20" t="s">
        <v>30</v>
      </c>
      <c r="D87" s="21" t="s">
        <v>167</v>
      </c>
      <c r="E87" s="20" t="s">
        <v>165</v>
      </c>
      <c r="F87" s="22">
        <v>22</v>
      </c>
      <c r="G87" s="22"/>
      <c r="H87" s="22">
        <f t="shared" si="3"/>
        <v>0</v>
      </c>
    </row>
    <row r="88" spans="1:8" s="7" customFormat="1" ht="22.5">
      <c r="A88" s="7" t="s">
        <v>19</v>
      </c>
      <c r="B88" s="20" t="s">
        <v>168</v>
      </c>
      <c r="C88" s="20" t="s">
        <v>30</v>
      </c>
      <c r="D88" s="21" t="s">
        <v>169</v>
      </c>
      <c r="E88" s="20" t="s">
        <v>32</v>
      </c>
      <c r="F88" s="22">
        <v>1</v>
      </c>
      <c r="G88" s="22"/>
      <c r="H88" s="22">
        <f t="shared" si="3"/>
        <v>0</v>
      </c>
    </row>
    <row r="89" spans="1:8" s="7" customFormat="1" ht="22.5">
      <c r="A89" s="7" t="s">
        <v>19</v>
      </c>
      <c r="B89" s="20" t="s">
        <v>170</v>
      </c>
      <c r="C89" s="20" t="s">
        <v>30</v>
      </c>
      <c r="D89" s="21" t="s">
        <v>171</v>
      </c>
      <c r="E89" s="20" t="s">
        <v>32</v>
      </c>
      <c r="F89" s="22">
        <v>9</v>
      </c>
      <c r="G89" s="22"/>
      <c r="H89" s="22">
        <f t="shared" si="3"/>
        <v>0</v>
      </c>
    </row>
    <row r="90" spans="1:8" s="7" customFormat="1" ht="22.5">
      <c r="A90" s="7" t="s">
        <v>19</v>
      </c>
      <c r="B90" s="20" t="s">
        <v>172</v>
      </c>
      <c r="C90" s="20" t="s">
        <v>30</v>
      </c>
      <c r="D90" s="21" t="s">
        <v>173</v>
      </c>
      <c r="E90" s="20" t="s">
        <v>174</v>
      </c>
      <c r="F90" s="22">
        <v>0.5</v>
      </c>
      <c r="G90" s="22"/>
      <c r="H90" s="22">
        <f t="shared" si="3"/>
        <v>0</v>
      </c>
    </row>
    <row r="91" spans="1:8" s="7" customFormat="1" ht="11.25">
      <c r="A91" s="7" t="s">
        <v>19</v>
      </c>
      <c r="B91" s="20" t="s">
        <v>175</v>
      </c>
      <c r="C91" s="20" t="s">
        <v>30</v>
      </c>
      <c r="D91" s="21" t="s">
        <v>176</v>
      </c>
      <c r="E91" s="20" t="s">
        <v>22</v>
      </c>
      <c r="F91" s="22">
        <v>1</v>
      </c>
      <c r="G91" s="22"/>
      <c r="H91" s="22">
        <f t="shared" si="3"/>
        <v>0</v>
      </c>
    </row>
    <row r="92" spans="2:8" s="4" customFormat="1" ht="11.25">
      <c r="B92" s="23" t="str">
        <f>CONCATENATE("Razem - ",C85)</f>
        <v>Razem - Pomiary i utylizacja materiałów</v>
      </c>
      <c r="C92" s="24"/>
      <c r="D92" s="24"/>
      <c r="E92" s="24"/>
      <c r="F92" s="24"/>
      <c r="G92" s="24"/>
      <c r="H92" s="25">
        <f>SUM(H86:H91)</f>
        <v>0</v>
      </c>
    </row>
    <row r="93" spans="2:8" s="4" customFormat="1" ht="11.25">
      <c r="B93" s="23" t="str">
        <f>CONCATENATE("Razem - ",C49)</f>
        <v>Razem - INSTALACJE ELEKTRYCZNE (ZAMÓWIENIE PODSTAWOWE)</v>
      </c>
      <c r="C93" s="24"/>
      <c r="D93" s="24"/>
      <c r="E93" s="24"/>
      <c r="F93" s="24"/>
      <c r="G93" s="24"/>
      <c r="H93" s="25">
        <f>SUM(H51:H63,H66:H78,H81:H83,H86:H91)</f>
        <v>0</v>
      </c>
    </row>
    <row r="94" spans="1:8" s="4" customFormat="1" ht="11.25">
      <c r="A94" s="4" t="s">
        <v>15</v>
      </c>
      <c r="B94" s="9" t="s">
        <v>29</v>
      </c>
      <c r="C94" s="12" t="s">
        <v>383</v>
      </c>
      <c r="D94" s="13"/>
      <c r="E94" s="13"/>
      <c r="F94" s="13"/>
      <c r="G94" s="13"/>
      <c r="H94" s="6"/>
    </row>
    <row r="95" spans="1:8" s="4" customFormat="1" ht="11.25">
      <c r="A95" s="4" t="s">
        <v>15</v>
      </c>
      <c r="B95" s="17" t="s">
        <v>177</v>
      </c>
      <c r="C95" s="18" t="s">
        <v>178</v>
      </c>
      <c r="D95" s="19"/>
      <c r="E95" s="19"/>
      <c r="F95" s="19"/>
      <c r="G95" s="19"/>
      <c r="H95" s="16"/>
    </row>
    <row r="96" spans="1:8" s="7" customFormat="1" ht="33.75">
      <c r="A96" s="7" t="s">
        <v>19</v>
      </c>
      <c r="B96" s="20" t="s">
        <v>179</v>
      </c>
      <c r="C96" s="20" t="s">
        <v>180</v>
      </c>
      <c r="D96" s="21" t="s">
        <v>181</v>
      </c>
      <c r="E96" s="20" t="s">
        <v>22</v>
      </c>
      <c r="F96" s="22">
        <v>1</v>
      </c>
      <c r="G96" s="22"/>
      <c r="H96" s="22">
        <f aca="true" t="shared" si="4" ref="H96:H101">ROUND(F96*G96,2)</f>
        <v>0</v>
      </c>
    </row>
    <row r="97" spans="1:8" s="7" customFormat="1" ht="45">
      <c r="A97" s="7" t="s">
        <v>19</v>
      </c>
      <c r="B97" s="20" t="s">
        <v>182</v>
      </c>
      <c r="C97" s="20" t="s">
        <v>180</v>
      </c>
      <c r="D97" s="21" t="s">
        <v>183</v>
      </c>
      <c r="E97" s="20" t="s">
        <v>22</v>
      </c>
      <c r="F97" s="22">
        <v>1</v>
      </c>
      <c r="G97" s="22"/>
      <c r="H97" s="22">
        <f t="shared" si="4"/>
        <v>0</v>
      </c>
    </row>
    <row r="98" spans="1:8" s="7" customFormat="1" ht="22.5">
      <c r="A98" s="7" t="s">
        <v>19</v>
      </c>
      <c r="B98" s="20" t="s">
        <v>184</v>
      </c>
      <c r="C98" s="20" t="s">
        <v>180</v>
      </c>
      <c r="D98" s="21" t="s">
        <v>185</v>
      </c>
      <c r="E98" s="20" t="s">
        <v>22</v>
      </c>
      <c r="F98" s="22">
        <v>1</v>
      </c>
      <c r="G98" s="22"/>
      <c r="H98" s="22">
        <f t="shared" si="4"/>
        <v>0</v>
      </c>
    </row>
    <row r="99" spans="1:8" s="7" customFormat="1" ht="33.75">
      <c r="A99" s="7" t="s">
        <v>19</v>
      </c>
      <c r="B99" s="20" t="s">
        <v>186</v>
      </c>
      <c r="C99" s="20" t="s">
        <v>180</v>
      </c>
      <c r="D99" s="21" t="s">
        <v>187</v>
      </c>
      <c r="E99" s="20" t="s">
        <v>22</v>
      </c>
      <c r="F99" s="22">
        <v>1</v>
      </c>
      <c r="G99" s="22"/>
      <c r="H99" s="22">
        <f t="shared" si="4"/>
        <v>0</v>
      </c>
    </row>
    <row r="100" spans="1:8" s="7" customFormat="1" ht="45">
      <c r="A100" s="7" t="s">
        <v>19</v>
      </c>
      <c r="B100" s="20" t="s">
        <v>188</v>
      </c>
      <c r="C100" s="20" t="s">
        <v>180</v>
      </c>
      <c r="D100" s="21" t="s">
        <v>189</v>
      </c>
      <c r="E100" s="20" t="s">
        <v>22</v>
      </c>
      <c r="F100" s="22">
        <v>1</v>
      </c>
      <c r="G100" s="22"/>
      <c r="H100" s="22">
        <f t="shared" si="4"/>
        <v>0</v>
      </c>
    </row>
    <row r="101" spans="1:8" s="7" customFormat="1" ht="11.25">
      <c r="A101" s="7" t="s">
        <v>19</v>
      </c>
      <c r="B101" s="20" t="s">
        <v>190</v>
      </c>
      <c r="C101" s="20" t="s">
        <v>180</v>
      </c>
      <c r="D101" s="21" t="s">
        <v>191</v>
      </c>
      <c r="E101" s="20" t="s">
        <v>22</v>
      </c>
      <c r="F101" s="22">
        <v>1</v>
      </c>
      <c r="G101" s="22"/>
      <c r="H101" s="22">
        <f t="shared" si="4"/>
        <v>0</v>
      </c>
    </row>
    <row r="102" spans="2:8" s="4" customFormat="1" ht="11.25">
      <c r="B102" s="23" t="str">
        <f>CONCATENATE("Razem - ",C95)</f>
        <v>Razem - Prace przygotowawcze</v>
      </c>
      <c r="C102" s="24"/>
      <c r="D102" s="24"/>
      <c r="E102" s="24"/>
      <c r="F102" s="24"/>
      <c r="G102" s="24"/>
      <c r="H102" s="25">
        <f>SUM(H96:H101)</f>
        <v>0</v>
      </c>
    </row>
    <row r="103" spans="1:8" s="4" customFormat="1" ht="11.25">
      <c r="A103" s="4" t="s">
        <v>15</v>
      </c>
      <c r="B103" s="17" t="s">
        <v>192</v>
      </c>
      <c r="C103" s="18" t="s">
        <v>193</v>
      </c>
      <c r="D103" s="19"/>
      <c r="E103" s="19"/>
      <c r="F103" s="19"/>
      <c r="G103" s="19"/>
      <c r="H103" s="16"/>
    </row>
    <row r="104" spans="1:8" s="7" customFormat="1" ht="45">
      <c r="A104" s="7" t="s">
        <v>19</v>
      </c>
      <c r="B104" s="20" t="s">
        <v>194</v>
      </c>
      <c r="C104" s="20" t="s">
        <v>180</v>
      </c>
      <c r="D104" s="21" t="s">
        <v>195</v>
      </c>
      <c r="E104" s="20" t="s">
        <v>22</v>
      </c>
      <c r="F104" s="22">
        <v>1</v>
      </c>
      <c r="G104" s="22"/>
      <c r="H104" s="22">
        <f>ROUND(F104*G104,2)</f>
        <v>0</v>
      </c>
    </row>
    <row r="105" spans="1:8" s="7" customFormat="1" ht="45">
      <c r="A105" s="7" t="s">
        <v>19</v>
      </c>
      <c r="B105" s="20" t="s">
        <v>196</v>
      </c>
      <c r="C105" s="20" t="s">
        <v>180</v>
      </c>
      <c r="D105" s="21" t="s">
        <v>197</v>
      </c>
      <c r="E105" s="20" t="s">
        <v>22</v>
      </c>
      <c r="F105" s="22">
        <v>1</v>
      </c>
      <c r="G105" s="22"/>
      <c r="H105" s="22">
        <f>ROUND(F105*G105,2)</f>
        <v>0</v>
      </c>
    </row>
    <row r="106" spans="2:8" s="4" customFormat="1" ht="11.25">
      <c r="B106" s="23" t="str">
        <f>CONCATENATE("Razem - ",C103)</f>
        <v>Razem - Roboty rozbiórkowe</v>
      </c>
      <c r="C106" s="24"/>
      <c r="D106" s="24"/>
      <c r="E106" s="24"/>
      <c r="F106" s="24"/>
      <c r="G106" s="24"/>
      <c r="H106" s="25">
        <f>SUM(H104:H105)</f>
        <v>0</v>
      </c>
    </row>
    <row r="107" spans="1:8" s="4" customFormat="1" ht="11.25">
      <c r="A107" s="4" t="s">
        <v>15</v>
      </c>
      <c r="B107" s="17" t="s">
        <v>198</v>
      </c>
      <c r="C107" s="18" t="s">
        <v>199</v>
      </c>
      <c r="D107" s="19"/>
      <c r="E107" s="19"/>
      <c r="F107" s="19"/>
      <c r="G107" s="19"/>
      <c r="H107" s="16"/>
    </row>
    <row r="108" spans="1:8" s="7" customFormat="1" ht="45">
      <c r="A108" s="7" t="s">
        <v>19</v>
      </c>
      <c r="B108" s="20" t="s">
        <v>200</v>
      </c>
      <c r="C108" s="20" t="s">
        <v>180</v>
      </c>
      <c r="D108" s="21" t="s">
        <v>201</v>
      </c>
      <c r="E108" s="20" t="s">
        <v>22</v>
      </c>
      <c r="F108" s="22">
        <v>2</v>
      </c>
      <c r="G108" s="22"/>
      <c r="H108" s="22">
        <f>ROUND(F108*G108,2)</f>
        <v>0</v>
      </c>
    </row>
    <row r="109" spans="1:8" s="7" customFormat="1" ht="22.5">
      <c r="A109" s="7" t="s">
        <v>19</v>
      </c>
      <c r="B109" s="20" t="s">
        <v>202</v>
      </c>
      <c r="C109" s="20" t="s">
        <v>180</v>
      </c>
      <c r="D109" s="21" t="s">
        <v>203</v>
      </c>
      <c r="E109" s="20" t="s">
        <v>22</v>
      </c>
      <c r="F109" s="22">
        <v>2</v>
      </c>
      <c r="G109" s="22"/>
      <c r="H109" s="22">
        <f>ROUND(F109*G109,2)</f>
        <v>0</v>
      </c>
    </row>
    <row r="110" spans="1:8" s="7" customFormat="1" ht="45">
      <c r="A110" s="7" t="s">
        <v>19</v>
      </c>
      <c r="B110" s="20" t="s">
        <v>204</v>
      </c>
      <c r="C110" s="20" t="s">
        <v>180</v>
      </c>
      <c r="D110" s="21" t="s">
        <v>205</v>
      </c>
      <c r="E110" s="20" t="s">
        <v>206</v>
      </c>
      <c r="F110" s="22">
        <v>0.8</v>
      </c>
      <c r="G110" s="22"/>
      <c r="H110" s="22">
        <f>ROUND(F110*G110,2)</f>
        <v>0</v>
      </c>
    </row>
    <row r="111" spans="1:8" s="7" customFormat="1" ht="45">
      <c r="A111" s="7" t="s">
        <v>19</v>
      </c>
      <c r="B111" s="20" t="s">
        <v>207</v>
      </c>
      <c r="C111" s="20" t="s">
        <v>180</v>
      </c>
      <c r="D111" s="21" t="s">
        <v>208</v>
      </c>
      <c r="E111" s="20" t="s">
        <v>22</v>
      </c>
      <c r="F111" s="22">
        <v>2</v>
      </c>
      <c r="G111" s="22"/>
      <c r="H111" s="22">
        <f>ROUND(F111*G111,2)</f>
        <v>0</v>
      </c>
    </row>
    <row r="112" spans="1:8" s="7" customFormat="1" ht="45">
      <c r="A112" s="7" t="s">
        <v>19</v>
      </c>
      <c r="B112" s="20" t="s">
        <v>209</v>
      </c>
      <c r="C112" s="20" t="s">
        <v>180</v>
      </c>
      <c r="D112" s="21" t="s">
        <v>210</v>
      </c>
      <c r="E112" s="20" t="s">
        <v>22</v>
      </c>
      <c r="F112" s="22">
        <v>1</v>
      </c>
      <c r="G112" s="22"/>
      <c r="H112" s="22">
        <f>ROUND(F112*G112,2)</f>
        <v>0</v>
      </c>
    </row>
    <row r="113" spans="2:8" s="4" customFormat="1" ht="11.25">
      <c r="B113" s="23" t="str">
        <f>CONCATENATE("Razem - ",C107)</f>
        <v>Razem - Wymiana armatury spustu DN 600</v>
      </c>
      <c r="C113" s="24"/>
      <c r="D113" s="24"/>
      <c r="E113" s="24"/>
      <c r="F113" s="24"/>
      <c r="G113" s="24"/>
      <c r="H113" s="25">
        <f>SUM(H108:H112)</f>
        <v>0</v>
      </c>
    </row>
    <row r="114" spans="1:8" s="4" customFormat="1" ht="11.25">
      <c r="A114" s="4" t="s">
        <v>15</v>
      </c>
      <c r="B114" s="17" t="s">
        <v>211</v>
      </c>
      <c r="C114" s="18" t="s">
        <v>212</v>
      </c>
      <c r="D114" s="19"/>
      <c r="E114" s="19"/>
      <c r="F114" s="19"/>
      <c r="G114" s="19"/>
      <c r="H114" s="16"/>
    </row>
    <row r="115" spans="1:8" s="7" customFormat="1" ht="33.75">
      <c r="A115" s="7" t="s">
        <v>19</v>
      </c>
      <c r="B115" s="20" t="s">
        <v>213</v>
      </c>
      <c r="C115" s="20" t="s">
        <v>214</v>
      </c>
      <c r="D115" s="21" t="s">
        <v>215</v>
      </c>
      <c r="E115" s="20" t="s">
        <v>22</v>
      </c>
      <c r="F115" s="22">
        <v>2</v>
      </c>
      <c r="G115" s="22"/>
      <c r="H115" s="22">
        <f aca="true" t="shared" si="5" ref="H115:H120">ROUND(F115*G115,2)</f>
        <v>0</v>
      </c>
    </row>
    <row r="116" spans="1:8" s="7" customFormat="1" ht="33.75">
      <c r="A116" s="7" t="s">
        <v>19</v>
      </c>
      <c r="B116" s="20" t="s">
        <v>216</v>
      </c>
      <c r="C116" s="20" t="s">
        <v>180</v>
      </c>
      <c r="D116" s="21" t="s">
        <v>217</v>
      </c>
      <c r="E116" s="20" t="s">
        <v>218</v>
      </c>
      <c r="F116" s="22">
        <v>24.51</v>
      </c>
      <c r="G116" s="22"/>
      <c r="H116" s="22">
        <f t="shared" si="5"/>
        <v>0</v>
      </c>
    </row>
    <row r="117" spans="1:8" s="7" customFormat="1" ht="22.5">
      <c r="A117" s="7" t="s">
        <v>19</v>
      </c>
      <c r="B117" s="20" t="s">
        <v>219</v>
      </c>
      <c r="C117" s="20" t="s">
        <v>180</v>
      </c>
      <c r="D117" s="21" t="s">
        <v>220</v>
      </c>
      <c r="E117" s="20" t="s">
        <v>218</v>
      </c>
      <c r="F117" s="22">
        <v>11.7</v>
      </c>
      <c r="G117" s="22"/>
      <c r="H117" s="22">
        <f t="shared" si="5"/>
        <v>0</v>
      </c>
    </row>
    <row r="118" spans="1:8" s="7" customFormat="1" ht="45">
      <c r="A118" s="7" t="s">
        <v>19</v>
      </c>
      <c r="B118" s="20" t="s">
        <v>221</v>
      </c>
      <c r="C118" s="20" t="s">
        <v>180</v>
      </c>
      <c r="D118" s="21" t="s">
        <v>222</v>
      </c>
      <c r="E118" s="20" t="s">
        <v>218</v>
      </c>
      <c r="F118" s="22">
        <v>5.1</v>
      </c>
      <c r="G118" s="22"/>
      <c r="H118" s="22">
        <f t="shared" si="5"/>
        <v>0</v>
      </c>
    </row>
    <row r="119" spans="1:8" s="7" customFormat="1" ht="45">
      <c r="A119" s="7" t="s">
        <v>19</v>
      </c>
      <c r="B119" s="20" t="s">
        <v>223</v>
      </c>
      <c r="C119" s="20" t="s">
        <v>180</v>
      </c>
      <c r="D119" s="21" t="s">
        <v>224</v>
      </c>
      <c r="E119" s="20" t="s">
        <v>218</v>
      </c>
      <c r="F119" s="22">
        <v>7.78</v>
      </c>
      <c r="G119" s="22"/>
      <c r="H119" s="22">
        <f t="shared" si="5"/>
        <v>0</v>
      </c>
    </row>
    <row r="120" spans="1:8" s="7" customFormat="1" ht="33.75">
      <c r="A120" s="7" t="s">
        <v>19</v>
      </c>
      <c r="B120" s="20" t="s">
        <v>225</v>
      </c>
      <c r="C120" s="20" t="s">
        <v>180</v>
      </c>
      <c r="D120" s="21" t="s">
        <v>226</v>
      </c>
      <c r="E120" s="20" t="s">
        <v>22</v>
      </c>
      <c r="F120" s="22">
        <v>1</v>
      </c>
      <c r="G120" s="22"/>
      <c r="H120" s="22">
        <f t="shared" si="5"/>
        <v>0</v>
      </c>
    </row>
    <row r="121" spans="2:8" s="4" customFormat="1" ht="11.25">
      <c r="B121" s="23" t="str">
        <f>CONCATENATE("Razem - ",C114)</f>
        <v>Razem - Modernizacja spustu DN 600</v>
      </c>
      <c r="C121" s="24"/>
      <c r="D121" s="24"/>
      <c r="E121" s="24"/>
      <c r="F121" s="24"/>
      <c r="G121" s="24"/>
      <c r="H121" s="25">
        <f>SUM(H115:H120)</f>
        <v>0</v>
      </c>
    </row>
    <row r="122" spans="1:8" s="4" customFormat="1" ht="11.25">
      <c r="A122" s="4" t="s">
        <v>15</v>
      </c>
      <c r="B122" s="17" t="s">
        <v>227</v>
      </c>
      <c r="C122" s="18" t="s">
        <v>228</v>
      </c>
      <c r="D122" s="19"/>
      <c r="E122" s="19"/>
      <c r="F122" s="19"/>
      <c r="G122" s="19"/>
      <c r="H122" s="16"/>
    </row>
    <row r="123" spans="1:8" s="7" customFormat="1" ht="90">
      <c r="A123" s="7" t="s">
        <v>19</v>
      </c>
      <c r="B123" s="20" t="s">
        <v>229</v>
      </c>
      <c r="C123" s="20" t="s">
        <v>180</v>
      </c>
      <c r="D123" s="21" t="s">
        <v>230</v>
      </c>
      <c r="E123" s="20" t="s">
        <v>22</v>
      </c>
      <c r="F123" s="22">
        <v>1</v>
      </c>
      <c r="G123" s="22"/>
      <c r="H123" s="22">
        <f>ROUND(F123*G123,2)</f>
        <v>0</v>
      </c>
    </row>
    <row r="124" spans="1:8" s="7" customFormat="1" ht="45">
      <c r="A124" s="7" t="s">
        <v>19</v>
      </c>
      <c r="B124" s="20" t="s">
        <v>231</v>
      </c>
      <c r="C124" s="20" t="s">
        <v>180</v>
      </c>
      <c r="D124" s="21" t="s">
        <v>232</v>
      </c>
      <c r="E124" s="20" t="s">
        <v>22</v>
      </c>
      <c r="F124" s="22">
        <v>1</v>
      </c>
      <c r="G124" s="22"/>
      <c r="H124" s="22">
        <f>ROUND(F124*G124,2)</f>
        <v>0</v>
      </c>
    </row>
    <row r="125" spans="1:8" s="7" customFormat="1" ht="45">
      <c r="A125" s="7" t="s">
        <v>19</v>
      </c>
      <c r="B125" s="20" t="s">
        <v>233</v>
      </c>
      <c r="C125" s="20" t="s">
        <v>180</v>
      </c>
      <c r="D125" s="21" t="s">
        <v>234</v>
      </c>
      <c r="E125" s="20" t="s">
        <v>22</v>
      </c>
      <c r="F125" s="22">
        <v>1</v>
      </c>
      <c r="G125" s="22"/>
      <c r="H125" s="22">
        <f>ROUND(F125*G125,2)</f>
        <v>0</v>
      </c>
    </row>
    <row r="126" spans="1:8" s="7" customFormat="1" ht="56.25">
      <c r="A126" s="7" t="s">
        <v>19</v>
      </c>
      <c r="B126" s="20" t="s">
        <v>235</v>
      </c>
      <c r="C126" s="20" t="s">
        <v>180</v>
      </c>
      <c r="D126" s="21" t="s">
        <v>236</v>
      </c>
      <c r="E126" s="20" t="s">
        <v>22</v>
      </c>
      <c r="F126" s="22">
        <v>1</v>
      </c>
      <c r="G126" s="22"/>
      <c r="H126" s="22">
        <f>ROUND(F126*G126,2)</f>
        <v>0</v>
      </c>
    </row>
    <row r="127" spans="1:8" s="7" customFormat="1" ht="45">
      <c r="A127" s="7" t="s">
        <v>19</v>
      </c>
      <c r="B127" s="20" t="s">
        <v>237</v>
      </c>
      <c r="C127" s="20" t="s">
        <v>180</v>
      </c>
      <c r="D127" s="21" t="s">
        <v>238</v>
      </c>
      <c r="E127" s="20" t="s">
        <v>22</v>
      </c>
      <c r="F127" s="22">
        <v>1</v>
      </c>
      <c r="G127" s="22"/>
      <c r="H127" s="22">
        <f>ROUND(F127*G127,2)</f>
        <v>0</v>
      </c>
    </row>
    <row r="128" spans="2:8" s="4" customFormat="1" ht="11.25">
      <c r="B128" s="23" t="str">
        <f>CONCATENATE("Razem - ",C122)</f>
        <v>Razem - Wymiana armatury i fragmentu rurociągu DN 400</v>
      </c>
      <c r="C128" s="24"/>
      <c r="D128" s="24"/>
      <c r="E128" s="24"/>
      <c r="F128" s="24"/>
      <c r="G128" s="24"/>
      <c r="H128" s="25">
        <f>SUM(H123:H127)</f>
        <v>0</v>
      </c>
    </row>
    <row r="129" spans="2:8" s="4" customFormat="1" ht="11.25">
      <c r="B129" s="23" t="str">
        <f>CONCATENATE("Razem - ",C94)</f>
        <v>Razem - MODERNIZACJA SPUSTU DENNEGO S1 DN 600 Z RUROCIĄGIEM DN 400 (ZAMÓWIENIE PODSTAWOWE)</v>
      </c>
      <c r="C129" s="24"/>
      <c r="D129" s="24"/>
      <c r="E129" s="24"/>
      <c r="F129" s="24"/>
      <c r="G129" s="24"/>
      <c r="H129" s="25">
        <f>SUM(H96:H101,H104:H105,H108:H112,H115:H120,H123:H127)</f>
        <v>0</v>
      </c>
    </row>
    <row r="130" spans="1:8" s="4" customFormat="1" ht="11.25">
      <c r="A130" s="4" t="s">
        <v>15</v>
      </c>
      <c r="B130" s="40" t="s">
        <v>33</v>
      </c>
      <c r="C130" s="41" t="s">
        <v>384</v>
      </c>
      <c r="D130" s="42"/>
      <c r="E130" s="42"/>
      <c r="F130" s="42"/>
      <c r="G130" s="42"/>
      <c r="H130" s="39"/>
    </row>
    <row r="131" spans="1:8" s="4" customFormat="1" ht="11.25">
      <c r="A131" s="4" t="s">
        <v>15</v>
      </c>
      <c r="B131" s="26" t="s">
        <v>239</v>
      </c>
      <c r="C131" s="29" t="s">
        <v>178</v>
      </c>
      <c r="D131" s="27"/>
      <c r="E131" s="27"/>
      <c r="F131" s="27"/>
      <c r="G131" s="27"/>
      <c r="H131" s="28"/>
    </row>
    <row r="132" spans="1:8" s="7" customFormat="1" ht="45">
      <c r="A132" s="7" t="s">
        <v>19</v>
      </c>
      <c r="B132" s="30" t="s">
        <v>240</v>
      </c>
      <c r="C132" s="30" t="s">
        <v>180</v>
      </c>
      <c r="D132" s="31" t="s">
        <v>183</v>
      </c>
      <c r="E132" s="30" t="s">
        <v>22</v>
      </c>
      <c r="F132" s="32">
        <v>1</v>
      </c>
      <c r="G132" s="32"/>
      <c r="H132" s="32">
        <f aca="true" t="shared" si="6" ref="H132:H137">ROUND(F132*G132,2)</f>
        <v>0</v>
      </c>
    </row>
    <row r="133" spans="1:8" s="7" customFormat="1" ht="22.5">
      <c r="A133" s="7" t="s">
        <v>19</v>
      </c>
      <c r="B133" s="30" t="s">
        <v>241</v>
      </c>
      <c r="C133" s="30" t="s">
        <v>180</v>
      </c>
      <c r="D133" s="31" t="s">
        <v>185</v>
      </c>
      <c r="E133" s="30" t="s">
        <v>22</v>
      </c>
      <c r="F133" s="32">
        <v>1</v>
      </c>
      <c r="G133" s="32"/>
      <c r="H133" s="32">
        <f t="shared" si="6"/>
        <v>0</v>
      </c>
    </row>
    <row r="134" spans="1:8" s="7" customFormat="1" ht="33.75">
      <c r="A134" s="7" t="s">
        <v>19</v>
      </c>
      <c r="B134" s="30" t="s">
        <v>242</v>
      </c>
      <c r="C134" s="30" t="s">
        <v>180</v>
      </c>
      <c r="D134" s="31" t="s">
        <v>187</v>
      </c>
      <c r="E134" s="30" t="s">
        <v>22</v>
      </c>
      <c r="F134" s="32">
        <v>1</v>
      </c>
      <c r="G134" s="32"/>
      <c r="H134" s="32">
        <f t="shared" si="6"/>
        <v>0</v>
      </c>
    </row>
    <row r="135" spans="1:8" s="7" customFormat="1" ht="45">
      <c r="A135" s="7" t="s">
        <v>19</v>
      </c>
      <c r="B135" s="30" t="s">
        <v>243</v>
      </c>
      <c r="C135" s="30" t="s">
        <v>180</v>
      </c>
      <c r="D135" s="31" t="s">
        <v>189</v>
      </c>
      <c r="E135" s="30" t="s">
        <v>22</v>
      </c>
      <c r="F135" s="32">
        <v>1</v>
      </c>
      <c r="G135" s="32"/>
      <c r="H135" s="32">
        <f t="shared" si="6"/>
        <v>0</v>
      </c>
    </row>
    <row r="136" spans="1:8" s="7" customFormat="1" ht="11.25">
      <c r="A136" s="7" t="s">
        <v>19</v>
      </c>
      <c r="B136" s="30" t="s">
        <v>244</v>
      </c>
      <c r="C136" s="30" t="s">
        <v>180</v>
      </c>
      <c r="D136" s="31" t="s">
        <v>191</v>
      </c>
      <c r="E136" s="30" t="s">
        <v>22</v>
      </c>
      <c r="F136" s="32">
        <v>1</v>
      </c>
      <c r="G136" s="32"/>
      <c r="H136" s="32">
        <f t="shared" si="6"/>
        <v>0</v>
      </c>
    </row>
    <row r="137" spans="1:8" s="7" customFormat="1" ht="33.75">
      <c r="A137" s="7" t="s">
        <v>19</v>
      </c>
      <c r="B137" s="30" t="s">
        <v>245</v>
      </c>
      <c r="C137" s="30" t="s">
        <v>180</v>
      </c>
      <c r="D137" s="31" t="s">
        <v>181</v>
      </c>
      <c r="E137" s="30" t="s">
        <v>22</v>
      </c>
      <c r="F137" s="32">
        <v>1</v>
      </c>
      <c r="G137" s="32"/>
      <c r="H137" s="32">
        <f t="shared" si="6"/>
        <v>0</v>
      </c>
    </row>
    <row r="138" spans="2:8" s="4" customFormat="1" ht="11.25">
      <c r="B138" s="33" t="str">
        <f>CONCATENATE("Razem - ",C131)</f>
        <v>Razem - Prace przygotowawcze</v>
      </c>
      <c r="C138" s="34"/>
      <c r="D138" s="34"/>
      <c r="E138" s="34"/>
      <c r="F138" s="34"/>
      <c r="G138" s="34"/>
      <c r="H138" s="35">
        <f>SUM(H132:H137)</f>
        <v>0</v>
      </c>
    </row>
    <row r="139" spans="1:8" s="4" customFormat="1" ht="11.25">
      <c r="A139" s="4" t="s">
        <v>15</v>
      </c>
      <c r="B139" s="26" t="s">
        <v>246</v>
      </c>
      <c r="C139" s="29" t="s">
        <v>193</v>
      </c>
      <c r="D139" s="27"/>
      <c r="E139" s="27"/>
      <c r="F139" s="27"/>
      <c r="G139" s="27"/>
      <c r="H139" s="28"/>
    </row>
    <row r="140" spans="1:8" s="7" customFormat="1" ht="45">
      <c r="A140" s="7" t="s">
        <v>19</v>
      </c>
      <c r="B140" s="30" t="s">
        <v>247</v>
      </c>
      <c r="C140" s="30" t="s">
        <v>180</v>
      </c>
      <c r="D140" s="31" t="s">
        <v>248</v>
      </c>
      <c r="E140" s="30" t="s">
        <v>22</v>
      </c>
      <c r="F140" s="32">
        <v>1</v>
      </c>
      <c r="G140" s="32"/>
      <c r="H140" s="32">
        <f>ROUND(F140*G140,2)</f>
        <v>0</v>
      </c>
    </row>
    <row r="141" spans="2:8" s="4" customFormat="1" ht="11.25">
      <c r="B141" s="33" t="str">
        <f>CONCATENATE("Razem - ",C139)</f>
        <v>Razem - Roboty rozbiórkowe</v>
      </c>
      <c r="C141" s="34"/>
      <c r="D141" s="34"/>
      <c r="E141" s="34"/>
      <c r="F141" s="34"/>
      <c r="G141" s="34"/>
      <c r="H141" s="35">
        <f>SUM(H140)</f>
        <v>0</v>
      </c>
    </row>
    <row r="142" spans="1:8" s="4" customFormat="1" ht="11.25">
      <c r="A142" s="4" t="s">
        <v>15</v>
      </c>
      <c r="B142" s="26" t="s">
        <v>249</v>
      </c>
      <c r="C142" s="29" t="s">
        <v>199</v>
      </c>
      <c r="D142" s="27"/>
      <c r="E142" s="27"/>
      <c r="F142" s="27"/>
      <c r="G142" s="27"/>
      <c r="H142" s="28"/>
    </row>
    <row r="143" spans="1:8" s="7" customFormat="1" ht="45">
      <c r="A143" s="7" t="s">
        <v>19</v>
      </c>
      <c r="B143" s="30" t="s">
        <v>250</v>
      </c>
      <c r="C143" s="30" t="s">
        <v>180</v>
      </c>
      <c r="D143" s="31" t="s">
        <v>201</v>
      </c>
      <c r="E143" s="30" t="s">
        <v>22</v>
      </c>
      <c r="F143" s="32">
        <v>1</v>
      </c>
      <c r="G143" s="32"/>
      <c r="H143" s="32">
        <f>ROUND(F143*G143,2)</f>
        <v>0</v>
      </c>
    </row>
    <row r="144" spans="1:8" s="7" customFormat="1" ht="45">
      <c r="A144" s="7" t="s">
        <v>19</v>
      </c>
      <c r="B144" s="30" t="s">
        <v>251</v>
      </c>
      <c r="C144" s="30" t="s">
        <v>180</v>
      </c>
      <c r="D144" s="31" t="s">
        <v>208</v>
      </c>
      <c r="E144" s="30" t="s">
        <v>22</v>
      </c>
      <c r="F144" s="32">
        <v>1</v>
      </c>
      <c r="G144" s="32"/>
      <c r="H144" s="32">
        <f>ROUND(F144*G144,2)</f>
        <v>0</v>
      </c>
    </row>
    <row r="145" spans="1:8" s="7" customFormat="1" ht="45">
      <c r="A145" s="7" t="s">
        <v>19</v>
      </c>
      <c r="B145" s="30" t="s">
        <v>252</v>
      </c>
      <c r="C145" s="30" t="s">
        <v>180</v>
      </c>
      <c r="D145" s="31" t="s">
        <v>253</v>
      </c>
      <c r="E145" s="30" t="s">
        <v>22</v>
      </c>
      <c r="F145" s="32">
        <v>1</v>
      </c>
      <c r="G145" s="32"/>
      <c r="H145" s="32">
        <f>ROUND(F145*G145,2)</f>
        <v>0</v>
      </c>
    </row>
    <row r="146" spans="2:8" s="4" customFormat="1" ht="11.25">
      <c r="B146" s="33" t="str">
        <f>CONCATENATE("Razem - ",C142)</f>
        <v>Razem - Wymiana armatury spustu DN 600</v>
      </c>
      <c r="C146" s="34"/>
      <c r="D146" s="34"/>
      <c r="E146" s="34"/>
      <c r="F146" s="34"/>
      <c r="G146" s="34"/>
      <c r="H146" s="35">
        <f>SUM(H143:H145)</f>
        <v>0</v>
      </c>
    </row>
    <row r="147" spans="1:8" s="4" customFormat="1" ht="11.25">
      <c r="A147" s="4" t="s">
        <v>15</v>
      </c>
      <c r="B147" s="26" t="s">
        <v>254</v>
      </c>
      <c r="C147" s="29" t="s">
        <v>212</v>
      </c>
      <c r="D147" s="27"/>
      <c r="E147" s="27"/>
      <c r="F147" s="27"/>
      <c r="G147" s="27"/>
      <c r="H147" s="28"/>
    </row>
    <row r="148" spans="1:8" s="7" customFormat="1" ht="33.75">
      <c r="A148" s="7" t="s">
        <v>19</v>
      </c>
      <c r="B148" s="30" t="s">
        <v>255</v>
      </c>
      <c r="C148" s="30" t="s">
        <v>214</v>
      </c>
      <c r="D148" s="31" t="s">
        <v>256</v>
      </c>
      <c r="E148" s="30" t="s">
        <v>22</v>
      </c>
      <c r="F148" s="32">
        <v>1</v>
      </c>
      <c r="G148" s="32"/>
      <c r="H148" s="32">
        <f aca="true" t="shared" si="7" ref="H148:H153">ROUND(F148*G148,2)</f>
        <v>0</v>
      </c>
    </row>
    <row r="149" spans="1:8" s="7" customFormat="1" ht="33.75">
      <c r="A149" s="7" t="s">
        <v>19</v>
      </c>
      <c r="B149" s="30" t="s">
        <v>257</v>
      </c>
      <c r="C149" s="30" t="s">
        <v>180</v>
      </c>
      <c r="D149" s="31" t="s">
        <v>217</v>
      </c>
      <c r="E149" s="30" t="s">
        <v>218</v>
      </c>
      <c r="F149" s="32">
        <v>24.96</v>
      </c>
      <c r="G149" s="32"/>
      <c r="H149" s="32">
        <f t="shared" si="7"/>
        <v>0</v>
      </c>
    </row>
    <row r="150" spans="1:8" s="7" customFormat="1" ht="22.5">
      <c r="A150" s="7" t="s">
        <v>19</v>
      </c>
      <c r="B150" s="30" t="s">
        <v>258</v>
      </c>
      <c r="C150" s="30" t="s">
        <v>180</v>
      </c>
      <c r="D150" s="31" t="s">
        <v>220</v>
      </c>
      <c r="E150" s="30" t="s">
        <v>218</v>
      </c>
      <c r="F150" s="32">
        <v>11.7</v>
      </c>
      <c r="G150" s="32"/>
      <c r="H150" s="32">
        <f t="shared" si="7"/>
        <v>0</v>
      </c>
    </row>
    <row r="151" spans="1:8" s="7" customFormat="1" ht="45">
      <c r="A151" s="7" t="s">
        <v>19</v>
      </c>
      <c r="B151" s="30" t="s">
        <v>259</v>
      </c>
      <c r="C151" s="30" t="s">
        <v>180</v>
      </c>
      <c r="D151" s="31" t="s">
        <v>222</v>
      </c>
      <c r="E151" s="30" t="s">
        <v>218</v>
      </c>
      <c r="F151" s="32">
        <v>5.1</v>
      </c>
      <c r="G151" s="32"/>
      <c r="H151" s="32">
        <f t="shared" si="7"/>
        <v>0</v>
      </c>
    </row>
    <row r="152" spans="1:8" s="7" customFormat="1" ht="45">
      <c r="A152" s="7" t="s">
        <v>19</v>
      </c>
      <c r="B152" s="30" t="s">
        <v>260</v>
      </c>
      <c r="C152" s="30" t="s">
        <v>180</v>
      </c>
      <c r="D152" s="31" t="s">
        <v>224</v>
      </c>
      <c r="E152" s="30" t="s">
        <v>218</v>
      </c>
      <c r="F152" s="32">
        <v>8.16</v>
      </c>
      <c r="G152" s="32"/>
      <c r="H152" s="32">
        <f t="shared" si="7"/>
        <v>0</v>
      </c>
    </row>
    <row r="153" spans="1:8" s="7" customFormat="1" ht="33.75">
      <c r="A153" s="7" t="s">
        <v>19</v>
      </c>
      <c r="B153" s="30" t="s">
        <v>261</v>
      </c>
      <c r="C153" s="30" t="s">
        <v>180</v>
      </c>
      <c r="D153" s="31" t="s">
        <v>226</v>
      </c>
      <c r="E153" s="30" t="s">
        <v>22</v>
      </c>
      <c r="F153" s="32">
        <v>1</v>
      </c>
      <c r="G153" s="32"/>
      <c r="H153" s="32">
        <f t="shared" si="7"/>
        <v>0</v>
      </c>
    </row>
    <row r="154" spans="2:8" s="4" customFormat="1" ht="11.25">
      <c r="B154" s="33" t="str">
        <f>CONCATENATE("Razem - ",C147)</f>
        <v>Razem - Modernizacja spustu DN 600</v>
      </c>
      <c r="C154" s="34"/>
      <c r="D154" s="34"/>
      <c r="E154" s="34"/>
      <c r="F154" s="34"/>
      <c r="G154" s="34"/>
      <c r="H154" s="35">
        <f>SUM(H148:H153)</f>
        <v>0</v>
      </c>
    </row>
    <row r="155" spans="2:8" s="4" customFormat="1" ht="11.25">
      <c r="B155" s="33" t="str">
        <f>CONCATENATE("Razem - ",C130)</f>
        <v>Razem - MODERNIZACJA SPUSTU DENNEGO S8 DN 600 (ZAMÓWIENIE Z PRAWEM OPCJI)</v>
      </c>
      <c r="C155" s="34"/>
      <c r="D155" s="34"/>
      <c r="E155" s="34"/>
      <c r="F155" s="34"/>
      <c r="G155" s="34"/>
      <c r="H155" s="35">
        <f>SUM(H132:H137,H140,H143:H145,H148:H153)</f>
        <v>0</v>
      </c>
    </row>
    <row r="156" spans="1:8" s="4" customFormat="1" ht="11.25">
      <c r="A156" s="4" t="s">
        <v>15</v>
      </c>
      <c r="B156" s="36" t="s">
        <v>37</v>
      </c>
      <c r="C156" s="37" t="s">
        <v>385</v>
      </c>
      <c r="D156" s="38"/>
      <c r="E156" s="38"/>
      <c r="F156" s="38"/>
      <c r="G156" s="38"/>
      <c r="H156" s="39"/>
    </row>
    <row r="157" spans="1:8" s="4" customFormat="1" ht="11.25">
      <c r="A157" s="4" t="s">
        <v>15</v>
      </c>
      <c r="B157" s="17" t="s">
        <v>262</v>
      </c>
      <c r="C157" s="18" t="s">
        <v>178</v>
      </c>
      <c r="D157" s="19"/>
      <c r="E157" s="19"/>
      <c r="F157" s="19"/>
      <c r="G157" s="19"/>
      <c r="H157" s="16"/>
    </row>
    <row r="158" spans="1:8" s="7" customFormat="1" ht="33.75">
      <c r="A158" s="7" t="s">
        <v>19</v>
      </c>
      <c r="B158" s="20" t="s">
        <v>263</v>
      </c>
      <c r="C158" s="20" t="s">
        <v>180</v>
      </c>
      <c r="D158" s="21" t="s">
        <v>181</v>
      </c>
      <c r="E158" s="20" t="s">
        <v>22</v>
      </c>
      <c r="F158" s="22">
        <v>4</v>
      </c>
      <c r="G158" s="22"/>
      <c r="H158" s="22">
        <f aca="true" t="shared" si="8" ref="H158:H163">ROUND(F158*G158,2)</f>
        <v>0</v>
      </c>
    </row>
    <row r="159" spans="1:8" s="7" customFormat="1" ht="45">
      <c r="A159" s="7" t="s">
        <v>19</v>
      </c>
      <c r="B159" s="20" t="s">
        <v>264</v>
      </c>
      <c r="C159" s="20" t="s">
        <v>180</v>
      </c>
      <c r="D159" s="21" t="s">
        <v>183</v>
      </c>
      <c r="E159" s="20" t="s">
        <v>22</v>
      </c>
      <c r="F159" s="22">
        <v>4</v>
      </c>
      <c r="G159" s="22"/>
      <c r="H159" s="22">
        <f t="shared" si="8"/>
        <v>0</v>
      </c>
    </row>
    <row r="160" spans="1:8" s="7" customFormat="1" ht="22.5">
      <c r="A160" s="7" t="s">
        <v>19</v>
      </c>
      <c r="B160" s="20" t="s">
        <v>265</v>
      </c>
      <c r="C160" s="20" t="s">
        <v>180</v>
      </c>
      <c r="D160" s="21" t="s">
        <v>185</v>
      </c>
      <c r="E160" s="20" t="s">
        <v>22</v>
      </c>
      <c r="F160" s="22">
        <v>4</v>
      </c>
      <c r="G160" s="22"/>
      <c r="H160" s="22">
        <f t="shared" si="8"/>
        <v>0</v>
      </c>
    </row>
    <row r="161" spans="1:8" s="7" customFormat="1" ht="33.75">
      <c r="A161" s="7" t="s">
        <v>19</v>
      </c>
      <c r="B161" s="20" t="s">
        <v>266</v>
      </c>
      <c r="C161" s="20" t="s">
        <v>180</v>
      </c>
      <c r="D161" s="21" t="s">
        <v>187</v>
      </c>
      <c r="E161" s="20" t="s">
        <v>22</v>
      </c>
      <c r="F161" s="22">
        <v>4</v>
      </c>
      <c r="G161" s="22"/>
      <c r="H161" s="22">
        <f t="shared" si="8"/>
        <v>0</v>
      </c>
    </row>
    <row r="162" spans="1:8" s="7" customFormat="1" ht="45">
      <c r="A162" s="7" t="s">
        <v>19</v>
      </c>
      <c r="B162" s="20" t="s">
        <v>267</v>
      </c>
      <c r="C162" s="20" t="s">
        <v>180</v>
      </c>
      <c r="D162" s="21" t="s">
        <v>189</v>
      </c>
      <c r="E162" s="20" t="s">
        <v>22</v>
      </c>
      <c r="F162" s="22">
        <v>4</v>
      </c>
      <c r="G162" s="22"/>
      <c r="H162" s="22">
        <f t="shared" si="8"/>
        <v>0</v>
      </c>
    </row>
    <row r="163" spans="1:8" s="7" customFormat="1" ht="11.25">
      <c r="A163" s="7" t="s">
        <v>19</v>
      </c>
      <c r="B163" s="20" t="s">
        <v>268</v>
      </c>
      <c r="C163" s="20" t="s">
        <v>180</v>
      </c>
      <c r="D163" s="21" t="s">
        <v>191</v>
      </c>
      <c r="E163" s="20" t="s">
        <v>22</v>
      </c>
      <c r="F163" s="22">
        <v>4</v>
      </c>
      <c r="G163" s="22"/>
      <c r="H163" s="22">
        <f t="shared" si="8"/>
        <v>0</v>
      </c>
    </row>
    <row r="164" spans="2:8" s="4" customFormat="1" ht="11.25">
      <c r="B164" s="23" t="str">
        <f>CONCATENATE("Razem - ",C157)</f>
        <v>Razem - Prace przygotowawcze</v>
      </c>
      <c r="C164" s="24"/>
      <c r="D164" s="24"/>
      <c r="E164" s="24"/>
      <c r="F164" s="24"/>
      <c r="G164" s="24"/>
      <c r="H164" s="25">
        <f>SUM(H158:H163)</f>
        <v>0</v>
      </c>
    </row>
    <row r="165" spans="1:8" s="4" customFormat="1" ht="11.25">
      <c r="A165" s="4" t="s">
        <v>15</v>
      </c>
      <c r="B165" s="17" t="s">
        <v>269</v>
      </c>
      <c r="C165" s="18" t="s">
        <v>193</v>
      </c>
      <c r="D165" s="19"/>
      <c r="E165" s="19"/>
      <c r="F165" s="19"/>
      <c r="G165" s="19"/>
      <c r="H165" s="16"/>
    </row>
    <row r="166" spans="1:8" s="7" customFormat="1" ht="45">
      <c r="A166" s="7" t="s">
        <v>19</v>
      </c>
      <c r="B166" s="20" t="s">
        <v>270</v>
      </c>
      <c r="C166" s="20" t="s">
        <v>180</v>
      </c>
      <c r="D166" s="21" t="s">
        <v>271</v>
      </c>
      <c r="E166" s="20" t="s">
        <v>22</v>
      </c>
      <c r="F166" s="22">
        <v>4</v>
      </c>
      <c r="G166" s="22"/>
      <c r="H166" s="22">
        <f>ROUND(F166*G166,2)</f>
        <v>0</v>
      </c>
    </row>
    <row r="167" spans="2:8" s="4" customFormat="1" ht="11.25">
      <c r="B167" s="23" t="str">
        <f>CONCATENATE("Razem - ",C165)</f>
        <v>Razem - Roboty rozbiórkowe</v>
      </c>
      <c r="C167" s="24"/>
      <c r="D167" s="24"/>
      <c r="E167" s="24"/>
      <c r="F167" s="24"/>
      <c r="G167" s="24"/>
      <c r="H167" s="25">
        <f>SUM(H166)</f>
        <v>0</v>
      </c>
    </row>
    <row r="168" spans="1:8" s="4" customFormat="1" ht="11.25">
      <c r="A168" s="4" t="s">
        <v>15</v>
      </c>
      <c r="B168" s="17" t="s">
        <v>272</v>
      </c>
      <c r="C168" s="18" t="s">
        <v>273</v>
      </c>
      <c r="D168" s="19"/>
      <c r="E168" s="19"/>
      <c r="F168" s="19"/>
      <c r="G168" s="19"/>
      <c r="H168" s="16"/>
    </row>
    <row r="169" spans="1:8" s="7" customFormat="1" ht="56.25">
      <c r="A169" s="7" t="s">
        <v>19</v>
      </c>
      <c r="B169" s="20" t="s">
        <v>274</v>
      </c>
      <c r="C169" s="20" t="s">
        <v>180</v>
      </c>
      <c r="D169" s="21" t="s">
        <v>275</v>
      </c>
      <c r="E169" s="20" t="s">
        <v>22</v>
      </c>
      <c r="F169" s="22">
        <v>8</v>
      </c>
      <c r="G169" s="22"/>
      <c r="H169" s="22">
        <f>ROUND(F169*G169,2)</f>
        <v>0</v>
      </c>
    </row>
    <row r="170" spans="1:8" s="7" customFormat="1" ht="22.5">
      <c r="A170" s="7" t="s">
        <v>19</v>
      </c>
      <c r="B170" s="20" t="s">
        <v>276</v>
      </c>
      <c r="C170" s="20" t="s">
        <v>180</v>
      </c>
      <c r="D170" s="21" t="s">
        <v>277</v>
      </c>
      <c r="E170" s="20" t="s">
        <v>22</v>
      </c>
      <c r="F170" s="22">
        <v>8</v>
      </c>
      <c r="G170" s="22"/>
      <c r="H170" s="22">
        <f>ROUND(F170*G170,2)</f>
        <v>0</v>
      </c>
    </row>
    <row r="171" spans="1:8" s="7" customFormat="1" ht="45">
      <c r="A171" s="7" t="s">
        <v>19</v>
      </c>
      <c r="B171" s="20" t="s">
        <v>278</v>
      </c>
      <c r="C171" s="20" t="s">
        <v>180</v>
      </c>
      <c r="D171" s="21" t="s">
        <v>279</v>
      </c>
      <c r="E171" s="20" t="s">
        <v>22</v>
      </c>
      <c r="F171" s="22">
        <v>8</v>
      </c>
      <c r="G171" s="22"/>
      <c r="H171" s="22">
        <f>ROUND(F171*G171,2)</f>
        <v>0</v>
      </c>
    </row>
    <row r="172" spans="1:8" s="7" customFormat="1" ht="45">
      <c r="A172" s="7" t="s">
        <v>19</v>
      </c>
      <c r="B172" s="20" t="s">
        <v>280</v>
      </c>
      <c r="C172" s="20" t="s">
        <v>180</v>
      </c>
      <c r="D172" s="21" t="s">
        <v>281</v>
      </c>
      <c r="E172" s="20" t="s">
        <v>22</v>
      </c>
      <c r="F172" s="22">
        <v>4</v>
      </c>
      <c r="G172" s="22"/>
      <c r="H172" s="22">
        <f>ROUND(F172*G172,2)</f>
        <v>0</v>
      </c>
    </row>
    <row r="173" spans="2:8" s="4" customFormat="1" ht="11.25">
      <c r="B173" s="23" t="str">
        <f>CONCATENATE("Razem - ",C168)</f>
        <v>Razem - Wymiana armatury spustów DN 1400</v>
      </c>
      <c r="C173" s="24"/>
      <c r="D173" s="24"/>
      <c r="E173" s="24"/>
      <c r="F173" s="24"/>
      <c r="G173" s="24"/>
      <c r="H173" s="25">
        <f>SUM(H169:H172)</f>
        <v>0</v>
      </c>
    </row>
    <row r="174" spans="1:8" s="4" customFormat="1" ht="11.25">
      <c r="A174" s="4" t="s">
        <v>15</v>
      </c>
      <c r="B174" s="17" t="s">
        <v>282</v>
      </c>
      <c r="C174" s="18" t="s">
        <v>283</v>
      </c>
      <c r="D174" s="19"/>
      <c r="E174" s="19"/>
      <c r="F174" s="19"/>
      <c r="G174" s="19"/>
      <c r="H174" s="16"/>
    </row>
    <row r="175" spans="1:8" s="7" customFormat="1" ht="33.75">
      <c r="A175" s="7" t="s">
        <v>19</v>
      </c>
      <c r="B175" s="20" t="s">
        <v>284</v>
      </c>
      <c r="C175" s="20" t="s">
        <v>214</v>
      </c>
      <c r="D175" s="21" t="s">
        <v>215</v>
      </c>
      <c r="E175" s="20" t="s">
        <v>22</v>
      </c>
      <c r="F175" s="22">
        <v>8</v>
      </c>
      <c r="G175" s="22"/>
      <c r="H175" s="22">
        <f aca="true" t="shared" si="9" ref="H175:H180">ROUND(F175*G175,2)</f>
        <v>0</v>
      </c>
    </row>
    <row r="176" spans="1:8" s="7" customFormat="1" ht="33.75">
      <c r="A176" s="7" t="s">
        <v>19</v>
      </c>
      <c r="B176" s="20" t="s">
        <v>285</v>
      </c>
      <c r="C176" s="20" t="s">
        <v>180</v>
      </c>
      <c r="D176" s="21" t="s">
        <v>217</v>
      </c>
      <c r="E176" s="20" t="s">
        <v>218</v>
      </c>
      <c r="F176" s="22">
        <v>223.35</v>
      </c>
      <c r="G176" s="22"/>
      <c r="H176" s="22">
        <f t="shared" si="9"/>
        <v>0</v>
      </c>
    </row>
    <row r="177" spans="1:8" s="7" customFormat="1" ht="22.5">
      <c r="A177" s="7" t="s">
        <v>19</v>
      </c>
      <c r="B177" s="20" t="s">
        <v>286</v>
      </c>
      <c r="C177" s="20" t="s">
        <v>180</v>
      </c>
      <c r="D177" s="21" t="s">
        <v>220</v>
      </c>
      <c r="E177" s="20" t="s">
        <v>218</v>
      </c>
      <c r="F177" s="22">
        <v>110.58</v>
      </c>
      <c r="G177" s="22"/>
      <c r="H177" s="22">
        <f t="shared" si="9"/>
        <v>0</v>
      </c>
    </row>
    <row r="178" spans="1:8" s="7" customFormat="1" ht="45">
      <c r="A178" s="7" t="s">
        <v>19</v>
      </c>
      <c r="B178" s="20" t="s">
        <v>287</v>
      </c>
      <c r="C178" s="20" t="s">
        <v>180</v>
      </c>
      <c r="D178" s="21" t="s">
        <v>222</v>
      </c>
      <c r="E178" s="20" t="s">
        <v>218</v>
      </c>
      <c r="F178" s="22">
        <v>55.18</v>
      </c>
      <c r="G178" s="22"/>
      <c r="H178" s="22">
        <f t="shared" si="9"/>
        <v>0</v>
      </c>
    </row>
    <row r="179" spans="1:8" s="7" customFormat="1" ht="45">
      <c r="A179" s="7" t="s">
        <v>19</v>
      </c>
      <c r="B179" s="20" t="s">
        <v>288</v>
      </c>
      <c r="C179" s="20" t="s">
        <v>180</v>
      </c>
      <c r="D179" s="21" t="s">
        <v>224</v>
      </c>
      <c r="E179" s="20" t="s">
        <v>218</v>
      </c>
      <c r="F179" s="22">
        <v>49.59</v>
      </c>
      <c r="G179" s="22"/>
      <c r="H179" s="22">
        <f t="shared" si="9"/>
        <v>0</v>
      </c>
    </row>
    <row r="180" spans="1:8" s="7" customFormat="1" ht="33.75">
      <c r="A180" s="7" t="s">
        <v>19</v>
      </c>
      <c r="B180" s="20" t="s">
        <v>289</v>
      </c>
      <c r="C180" s="20" t="s">
        <v>180</v>
      </c>
      <c r="D180" s="21" t="s">
        <v>226</v>
      </c>
      <c r="E180" s="20" t="s">
        <v>22</v>
      </c>
      <c r="F180" s="22">
        <v>4</v>
      </c>
      <c r="G180" s="22"/>
      <c r="H180" s="22">
        <f t="shared" si="9"/>
        <v>0</v>
      </c>
    </row>
    <row r="181" spans="2:8" s="4" customFormat="1" ht="11.25">
      <c r="B181" s="23" t="str">
        <f>CONCATENATE("Razem - ",C174)</f>
        <v>Razem - Modernizacja spustów DN 1400</v>
      </c>
      <c r="C181" s="24"/>
      <c r="D181" s="24"/>
      <c r="E181" s="24"/>
      <c r="F181" s="24"/>
      <c r="G181" s="24"/>
      <c r="H181" s="25">
        <f>SUM(H175:H180)</f>
        <v>0</v>
      </c>
    </row>
    <row r="182" spans="2:8" s="4" customFormat="1" ht="11.25">
      <c r="B182" s="23" t="str">
        <f>CONCATENATE("Razem - ",C156)</f>
        <v>Razem - MODERNIZACJA SPUSTÓW DENNYCH S2, S3, S5, S6 - DN 1400 (ZAMÓWIENIE PODSTAWOWE)</v>
      </c>
      <c r="C182" s="24"/>
      <c r="D182" s="24"/>
      <c r="E182" s="24"/>
      <c r="F182" s="24"/>
      <c r="G182" s="24"/>
      <c r="H182" s="25">
        <f>SUM(H158:H163,H166,H169:H172,H175:H180)</f>
        <v>0</v>
      </c>
    </row>
    <row r="183" spans="1:8" s="4" customFormat="1" ht="11.25">
      <c r="A183" s="4" t="s">
        <v>15</v>
      </c>
      <c r="B183" s="9" t="s">
        <v>40</v>
      </c>
      <c r="C183" s="12" t="s">
        <v>386</v>
      </c>
      <c r="D183" s="13"/>
      <c r="E183" s="13"/>
      <c r="F183" s="13"/>
      <c r="G183" s="13"/>
      <c r="H183" s="6"/>
    </row>
    <row r="184" spans="1:8" s="4" customFormat="1" ht="11.25">
      <c r="A184" s="4" t="s">
        <v>15</v>
      </c>
      <c r="B184" s="17" t="s">
        <v>290</v>
      </c>
      <c r="C184" s="18" t="s">
        <v>178</v>
      </c>
      <c r="D184" s="19"/>
      <c r="E184" s="19"/>
      <c r="F184" s="19"/>
      <c r="G184" s="19"/>
      <c r="H184" s="16"/>
    </row>
    <row r="185" spans="1:8" s="7" customFormat="1" ht="33.75">
      <c r="A185" s="7" t="s">
        <v>19</v>
      </c>
      <c r="B185" s="20" t="s">
        <v>291</v>
      </c>
      <c r="C185" s="20" t="s">
        <v>180</v>
      </c>
      <c r="D185" s="21" t="s">
        <v>181</v>
      </c>
      <c r="E185" s="20" t="s">
        <v>22</v>
      </c>
      <c r="F185" s="22">
        <v>1</v>
      </c>
      <c r="G185" s="22"/>
      <c r="H185" s="22">
        <f aca="true" t="shared" si="10" ref="H185:H190">ROUND(F185*G185,2)</f>
        <v>0</v>
      </c>
    </row>
    <row r="186" spans="1:8" s="7" customFormat="1" ht="45">
      <c r="A186" s="7" t="s">
        <v>19</v>
      </c>
      <c r="B186" s="20" t="s">
        <v>292</v>
      </c>
      <c r="C186" s="20" t="s">
        <v>180</v>
      </c>
      <c r="D186" s="21" t="s">
        <v>183</v>
      </c>
      <c r="E186" s="20" t="s">
        <v>22</v>
      </c>
      <c r="F186" s="22">
        <v>1</v>
      </c>
      <c r="G186" s="22"/>
      <c r="H186" s="22">
        <f t="shared" si="10"/>
        <v>0</v>
      </c>
    </row>
    <row r="187" spans="1:8" s="7" customFormat="1" ht="22.5">
      <c r="A187" s="7" t="s">
        <v>19</v>
      </c>
      <c r="B187" s="20" t="s">
        <v>293</v>
      </c>
      <c r="C187" s="20" t="s">
        <v>180</v>
      </c>
      <c r="D187" s="21" t="s">
        <v>185</v>
      </c>
      <c r="E187" s="20" t="s">
        <v>22</v>
      </c>
      <c r="F187" s="22">
        <v>1</v>
      </c>
      <c r="G187" s="22"/>
      <c r="H187" s="22">
        <f t="shared" si="10"/>
        <v>0</v>
      </c>
    </row>
    <row r="188" spans="1:8" s="7" customFormat="1" ht="33.75">
      <c r="A188" s="7" t="s">
        <v>19</v>
      </c>
      <c r="B188" s="20" t="s">
        <v>294</v>
      </c>
      <c r="C188" s="20" t="s">
        <v>180</v>
      </c>
      <c r="D188" s="21" t="s">
        <v>187</v>
      </c>
      <c r="E188" s="20" t="s">
        <v>22</v>
      </c>
      <c r="F188" s="22">
        <v>1</v>
      </c>
      <c r="G188" s="22"/>
      <c r="H188" s="22">
        <f t="shared" si="10"/>
        <v>0</v>
      </c>
    </row>
    <row r="189" spans="1:8" s="7" customFormat="1" ht="45">
      <c r="A189" s="7" t="s">
        <v>19</v>
      </c>
      <c r="B189" s="20" t="s">
        <v>295</v>
      </c>
      <c r="C189" s="20" t="s">
        <v>180</v>
      </c>
      <c r="D189" s="21" t="s">
        <v>189</v>
      </c>
      <c r="E189" s="20" t="s">
        <v>22</v>
      </c>
      <c r="F189" s="22">
        <v>1</v>
      </c>
      <c r="G189" s="22"/>
      <c r="H189" s="22">
        <f t="shared" si="10"/>
        <v>0</v>
      </c>
    </row>
    <row r="190" spans="1:8" s="7" customFormat="1" ht="11.25">
      <c r="A190" s="7" t="s">
        <v>19</v>
      </c>
      <c r="B190" s="20" t="s">
        <v>296</v>
      </c>
      <c r="C190" s="20" t="s">
        <v>180</v>
      </c>
      <c r="D190" s="21" t="s">
        <v>191</v>
      </c>
      <c r="E190" s="20" t="s">
        <v>22</v>
      </c>
      <c r="F190" s="22">
        <v>1</v>
      </c>
      <c r="G190" s="22"/>
      <c r="H190" s="22">
        <f t="shared" si="10"/>
        <v>0</v>
      </c>
    </row>
    <row r="191" spans="2:8" s="4" customFormat="1" ht="11.25">
      <c r="B191" s="23" t="str">
        <f>CONCATENATE("Razem - ",C184)</f>
        <v>Razem - Prace przygotowawcze</v>
      </c>
      <c r="C191" s="24"/>
      <c r="D191" s="24"/>
      <c r="E191" s="24"/>
      <c r="F191" s="24"/>
      <c r="G191" s="24"/>
      <c r="H191" s="25">
        <f>SUM(H185:H190)</f>
        <v>0</v>
      </c>
    </row>
    <row r="192" spans="1:8" s="4" customFormat="1" ht="11.25">
      <c r="A192" s="4" t="s">
        <v>15</v>
      </c>
      <c r="B192" s="17" t="s">
        <v>297</v>
      </c>
      <c r="C192" s="18" t="s">
        <v>193</v>
      </c>
      <c r="D192" s="19"/>
      <c r="E192" s="19"/>
      <c r="F192" s="19"/>
      <c r="G192" s="19"/>
      <c r="H192" s="16"/>
    </row>
    <row r="193" spans="1:8" s="7" customFormat="1" ht="45">
      <c r="A193" s="7" t="s">
        <v>19</v>
      </c>
      <c r="B193" s="20" t="s">
        <v>298</v>
      </c>
      <c r="C193" s="20" t="s">
        <v>180</v>
      </c>
      <c r="D193" s="21" t="s">
        <v>271</v>
      </c>
      <c r="E193" s="20" t="s">
        <v>22</v>
      </c>
      <c r="F193" s="22">
        <v>1</v>
      </c>
      <c r="G193" s="22"/>
      <c r="H193" s="22">
        <f>ROUND(F193*G193,2)</f>
        <v>0</v>
      </c>
    </row>
    <row r="194" spans="2:8" s="4" customFormat="1" ht="11.25">
      <c r="B194" s="23" t="str">
        <f>CONCATENATE("Razem - ",C192)</f>
        <v>Razem - Roboty rozbiórkowe</v>
      </c>
      <c r="C194" s="24"/>
      <c r="D194" s="24"/>
      <c r="E194" s="24"/>
      <c r="F194" s="24"/>
      <c r="G194" s="24"/>
      <c r="H194" s="25">
        <f>SUM(H193)</f>
        <v>0</v>
      </c>
    </row>
    <row r="195" spans="1:8" s="4" customFormat="1" ht="11.25">
      <c r="A195" s="4" t="s">
        <v>15</v>
      </c>
      <c r="B195" s="17" t="s">
        <v>299</v>
      </c>
      <c r="C195" s="18" t="s">
        <v>300</v>
      </c>
      <c r="D195" s="19"/>
      <c r="E195" s="19"/>
      <c r="F195" s="19"/>
      <c r="G195" s="19"/>
      <c r="H195" s="16"/>
    </row>
    <row r="196" spans="1:8" s="7" customFormat="1" ht="56.25">
      <c r="A196" s="7" t="s">
        <v>19</v>
      </c>
      <c r="B196" s="20" t="s">
        <v>301</v>
      </c>
      <c r="C196" s="20" t="s">
        <v>180</v>
      </c>
      <c r="D196" s="21" t="s">
        <v>275</v>
      </c>
      <c r="E196" s="20" t="s">
        <v>22</v>
      </c>
      <c r="F196" s="22">
        <v>1</v>
      </c>
      <c r="G196" s="22"/>
      <c r="H196" s="22">
        <f aca="true" t="shared" si="11" ref="H196:H201">ROUND(F196*G196,2)</f>
        <v>0</v>
      </c>
    </row>
    <row r="197" spans="1:8" s="7" customFormat="1" ht="22.5">
      <c r="A197" s="7" t="s">
        <v>19</v>
      </c>
      <c r="B197" s="20" t="s">
        <v>302</v>
      </c>
      <c r="C197" s="20" t="s">
        <v>180</v>
      </c>
      <c r="D197" s="21" t="s">
        <v>277</v>
      </c>
      <c r="E197" s="20" t="s">
        <v>22</v>
      </c>
      <c r="F197" s="22">
        <v>2</v>
      </c>
      <c r="G197" s="22"/>
      <c r="H197" s="22">
        <f t="shared" si="11"/>
        <v>0</v>
      </c>
    </row>
    <row r="198" spans="1:8" s="7" customFormat="1" ht="45">
      <c r="A198" s="7" t="s">
        <v>19</v>
      </c>
      <c r="B198" s="20" t="s">
        <v>303</v>
      </c>
      <c r="C198" s="20" t="s">
        <v>180</v>
      </c>
      <c r="D198" s="21" t="s">
        <v>279</v>
      </c>
      <c r="E198" s="20" t="s">
        <v>22</v>
      </c>
      <c r="F198" s="22">
        <v>1</v>
      </c>
      <c r="G198" s="22"/>
      <c r="H198" s="22">
        <f t="shared" si="11"/>
        <v>0</v>
      </c>
    </row>
    <row r="199" spans="1:8" s="7" customFormat="1" ht="45">
      <c r="A199" s="7" t="s">
        <v>19</v>
      </c>
      <c r="B199" s="20" t="s">
        <v>304</v>
      </c>
      <c r="C199" s="20" t="s">
        <v>180</v>
      </c>
      <c r="D199" s="21" t="s">
        <v>305</v>
      </c>
      <c r="E199" s="20" t="s">
        <v>22</v>
      </c>
      <c r="F199" s="22">
        <v>1</v>
      </c>
      <c r="G199" s="22"/>
      <c r="H199" s="22">
        <f t="shared" si="11"/>
        <v>0</v>
      </c>
    </row>
    <row r="200" spans="1:8" s="7" customFormat="1" ht="67.5">
      <c r="A200" s="7" t="s">
        <v>19</v>
      </c>
      <c r="B200" s="20" t="s">
        <v>306</v>
      </c>
      <c r="C200" s="20" t="s">
        <v>180</v>
      </c>
      <c r="D200" s="21" t="s">
        <v>307</v>
      </c>
      <c r="E200" s="20" t="s">
        <v>22</v>
      </c>
      <c r="F200" s="22">
        <v>1</v>
      </c>
      <c r="G200" s="22"/>
      <c r="H200" s="22">
        <f t="shared" si="11"/>
        <v>0</v>
      </c>
    </row>
    <row r="201" spans="1:8" s="7" customFormat="1" ht="45">
      <c r="A201" s="7" t="s">
        <v>19</v>
      </c>
      <c r="B201" s="20" t="s">
        <v>308</v>
      </c>
      <c r="C201" s="20" t="s">
        <v>180</v>
      </c>
      <c r="D201" s="21" t="s">
        <v>309</v>
      </c>
      <c r="E201" s="20" t="s">
        <v>22</v>
      </c>
      <c r="F201" s="22">
        <v>1</v>
      </c>
      <c r="G201" s="22"/>
      <c r="H201" s="22">
        <f t="shared" si="11"/>
        <v>0</v>
      </c>
    </row>
    <row r="202" spans="2:8" s="4" customFormat="1" ht="11.25">
      <c r="B202" s="23" t="str">
        <f>CONCATENATE("Razem - ",C195)</f>
        <v>Razem - Wymiana i regeneracja armatury spustów DN 1400</v>
      </c>
      <c r="C202" s="24"/>
      <c r="D202" s="24"/>
      <c r="E202" s="24"/>
      <c r="F202" s="24"/>
      <c r="G202" s="24"/>
      <c r="H202" s="25">
        <f>SUM(H196:H201)</f>
        <v>0</v>
      </c>
    </row>
    <row r="203" spans="1:8" s="4" customFormat="1" ht="11.25">
      <c r="A203" s="4" t="s">
        <v>15</v>
      </c>
      <c r="B203" s="17" t="s">
        <v>310</v>
      </c>
      <c r="C203" s="18" t="s">
        <v>283</v>
      </c>
      <c r="D203" s="19"/>
      <c r="E203" s="19"/>
      <c r="F203" s="19"/>
      <c r="G203" s="19"/>
      <c r="H203" s="16"/>
    </row>
    <row r="204" spans="1:8" s="7" customFormat="1" ht="33.75">
      <c r="A204" s="7" t="s">
        <v>19</v>
      </c>
      <c r="B204" s="20" t="s">
        <v>311</v>
      </c>
      <c r="C204" s="20" t="s">
        <v>214</v>
      </c>
      <c r="D204" s="21" t="s">
        <v>215</v>
      </c>
      <c r="E204" s="20" t="s">
        <v>22</v>
      </c>
      <c r="F204" s="22">
        <v>2</v>
      </c>
      <c r="G204" s="22"/>
      <c r="H204" s="22">
        <f aca="true" t="shared" si="12" ref="H204:H210">ROUND(F204*G204,2)</f>
        <v>0</v>
      </c>
    </row>
    <row r="205" spans="1:8" s="7" customFormat="1" ht="11.25">
      <c r="A205" s="7" t="s">
        <v>19</v>
      </c>
      <c r="B205" s="20" t="s">
        <v>312</v>
      </c>
      <c r="C205" s="20" t="s">
        <v>180</v>
      </c>
      <c r="D205" s="21" t="s">
        <v>313</v>
      </c>
      <c r="E205" s="20" t="s">
        <v>22</v>
      </c>
      <c r="F205" s="22">
        <v>1</v>
      </c>
      <c r="G205" s="22"/>
      <c r="H205" s="22">
        <f t="shared" si="12"/>
        <v>0</v>
      </c>
    </row>
    <row r="206" spans="1:8" s="7" customFormat="1" ht="33.75">
      <c r="A206" s="7" t="s">
        <v>19</v>
      </c>
      <c r="B206" s="20" t="s">
        <v>314</v>
      </c>
      <c r="C206" s="20" t="s">
        <v>180</v>
      </c>
      <c r="D206" s="21" t="s">
        <v>217</v>
      </c>
      <c r="E206" s="20" t="s">
        <v>218</v>
      </c>
      <c r="F206" s="22">
        <v>55.84</v>
      </c>
      <c r="G206" s="22"/>
      <c r="H206" s="22">
        <f t="shared" si="12"/>
        <v>0</v>
      </c>
    </row>
    <row r="207" spans="1:8" s="7" customFormat="1" ht="22.5">
      <c r="A207" s="7" t="s">
        <v>19</v>
      </c>
      <c r="B207" s="20" t="s">
        <v>315</v>
      </c>
      <c r="C207" s="20" t="s">
        <v>180</v>
      </c>
      <c r="D207" s="21" t="s">
        <v>220</v>
      </c>
      <c r="E207" s="20" t="s">
        <v>218</v>
      </c>
      <c r="F207" s="22">
        <v>27.64</v>
      </c>
      <c r="G207" s="22"/>
      <c r="H207" s="22">
        <f t="shared" si="12"/>
        <v>0</v>
      </c>
    </row>
    <row r="208" spans="1:8" s="7" customFormat="1" ht="45">
      <c r="A208" s="7" t="s">
        <v>19</v>
      </c>
      <c r="B208" s="20" t="s">
        <v>316</v>
      </c>
      <c r="C208" s="20" t="s">
        <v>180</v>
      </c>
      <c r="D208" s="21" t="s">
        <v>222</v>
      </c>
      <c r="E208" s="20" t="s">
        <v>218</v>
      </c>
      <c r="F208" s="22">
        <v>13.8</v>
      </c>
      <c r="G208" s="22"/>
      <c r="H208" s="22">
        <f t="shared" si="12"/>
        <v>0</v>
      </c>
    </row>
    <row r="209" spans="1:8" s="7" customFormat="1" ht="45">
      <c r="A209" s="7" t="s">
        <v>19</v>
      </c>
      <c r="B209" s="20" t="s">
        <v>317</v>
      </c>
      <c r="C209" s="20" t="s">
        <v>180</v>
      </c>
      <c r="D209" s="21" t="s">
        <v>224</v>
      </c>
      <c r="E209" s="20" t="s">
        <v>218</v>
      </c>
      <c r="F209" s="22">
        <v>12.4</v>
      </c>
      <c r="G209" s="22"/>
      <c r="H209" s="22">
        <f t="shared" si="12"/>
        <v>0</v>
      </c>
    </row>
    <row r="210" spans="1:8" s="7" customFormat="1" ht="33.75">
      <c r="A210" s="7" t="s">
        <v>19</v>
      </c>
      <c r="B210" s="20" t="s">
        <v>318</v>
      </c>
      <c r="C210" s="20" t="s">
        <v>180</v>
      </c>
      <c r="D210" s="21" t="s">
        <v>226</v>
      </c>
      <c r="E210" s="20" t="s">
        <v>22</v>
      </c>
      <c r="F210" s="22">
        <v>1</v>
      </c>
      <c r="G210" s="22"/>
      <c r="H210" s="22">
        <f t="shared" si="12"/>
        <v>0</v>
      </c>
    </row>
    <row r="211" spans="2:8" s="4" customFormat="1" ht="11.25">
      <c r="B211" s="23" t="str">
        <f>CONCATENATE("Razem - ",C203)</f>
        <v>Razem - Modernizacja spustów DN 1400</v>
      </c>
      <c r="C211" s="24"/>
      <c r="D211" s="24"/>
      <c r="E211" s="24"/>
      <c r="F211" s="24"/>
      <c r="G211" s="24"/>
      <c r="H211" s="25">
        <f>SUM(H204:H210)</f>
        <v>0</v>
      </c>
    </row>
    <row r="212" spans="2:8" s="4" customFormat="1" ht="11.25">
      <c r="B212" s="23" t="str">
        <f>CONCATENATE("Razem - ",C183)</f>
        <v>Razem - MODERNIZACJA SPUSTU DENNEGO S4 - DN 1400 (ZAMÓWIENIE PODSTAWOWE)</v>
      </c>
      <c r="C212" s="24"/>
      <c r="D212" s="24"/>
      <c r="E212" s="24"/>
      <c r="F212" s="24"/>
      <c r="G212" s="24"/>
      <c r="H212" s="25">
        <f>SUM(H185:H190,H193,H196:H201,H204:H210)</f>
        <v>0</v>
      </c>
    </row>
    <row r="213" spans="1:8" s="4" customFormat="1" ht="11.25">
      <c r="A213" s="4" t="s">
        <v>15</v>
      </c>
      <c r="B213" s="5" t="s">
        <v>44</v>
      </c>
      <c r="C213" s="15" t="s">
        <v>387</v>
      </c>
      <c r="D213" s="14"/>
      <c r="E213" s="14"/>
      <c r="F213" s="14"/>
      <c r="G213" s="14"/>
      <c r="H213" s="6"/>
    </row>
    <row r="214" spans="1:8" s="4" customFormat="1" ht="11.25">
      <c r="A214" s="4" t="s">
        <v>15</v>
      </c>
      <c r="B214" s="26" t="s">
        <v>319</v>
      </c>
      <c r="C214" s="29" t="s">
        <v>178</v>
      </c>
      <c r="D214" s="27"/>
      <c r="E214" s="27"/>
      <c r="F214" s="27"/>
      <c r="G214" s="27"/>
      <c r="H214" s="28"/>
    </row>
    <row r="215" spans="1:8" s="7" customFormat="1" ht="33.75">
      <c r="A215" s="7" t="s">
        <v>19</v>
      </c>
      <c r="B215" s="30" t="s">
        <v>320</v>
      </c>
      <c r="C215" s="30" t="s">
        <v>180</v>
      </c>
      <c r="D215" s="31" t="s">
        <v>181</v>
      </c>
      <c r="E215" s="30" t="s">
        <v>22</v>
      </c>
      <c r="F215" s="32">
        <v>1</v>
      </c>
      <c r="G215" s="32"/>
      <c r="H215" s="32">
        <f aca="true" t="shared" si="13" ref="H215:H220">ROUND(F215*G215,2)</f>
        <v>0</v>
      </c>
    </row>
    <row r="216" spans="1:8" s="7" customFormat="1" ht="45">
      <c r="A216" s="7" t="s">
        <v>19</v>
      </c>
      <c r="B216" s="30" t="s">
        <v>321</v>
      </c>
      <c r="C216" s="30" t="s">
        <v>180</v>
      </c>
      <c r="D216" s="31" t="s">
        <v>183</v>
      </c>
      <c r="E216" s="30" t="s">
        <v>22</v>
      </c>
      <c r="F216" s="32">
        <v>1</v>
      </c>
      <c r="G216" s="32"/>
      <c r="H216" s="32">
        <f t="shared" si="13"/>
        <v>0</v>
      </c>
    </row>
    <row r="217" spans="1:8" s="7" customFormat="1" ht="22.5">
      <c r="A217" s="7" t="s">
        <v>19</v>
      </c>
      <c r="B217" s="30" t="s">
        <v>322</v>
      </c>
      <c r="C217" s="30" t="s">
        <v>180</v>
      </c>
      <c r="D217" s="31" t="s">
        <v>185</v>
      </c>
      <c r="E217" s="30" t="s">
        <v>22</v>
      </c>
      <c r="F217" s="32">
        <v>1</v>
      </c>
      <c r="G217" s="32"/>
      <c r="H217" s="32">
        <f t="shared" si="13"/>
        <v>0</v>
      </c>
    </row>
    <row r="218" spans="1:8" s="7" customFormat="1" ht="33.75">
      <c r="A218" s="7" t="s">
        <v>19</v>
      </c>
      <c r="B218" s="30" t="s">
        <v>323</v>
      </c>
      <c r="C218" s="30" t="s">
        <v>180</v>
      </c>
      <c r="D218" s="31" t="s">
        <v>187</v>
      </c>
      <c r="E218" s="30" t="s">
        <v>22</v>
      </c>
      <c r="F218" s="32">
        <v>1</v>
      </c>
      <c r="G218" s="32"/>
      <c r="H218" s="32">
        <f t="shared" si="13"/>
        <v>0</v>
      </c>
    </row>
    <row r="219" spans="1:8" s="7" customFormat="1" ht="45">
      <c r="A219" s="7" t="s">
        <v>19</v>
      </c>
      <c r="B219" s="30" t="s">
        <v>324</v>
      </c>
      <c r="C219" s="30" t="s">
        <v>180</v>
      </c>
      <c r="D219" s="31" t="s">
        <v>189</v>
      </c>
      <c r="E219" s="30" t="s">
        <v>22</v>
      </c>
      <c r="F219" s="32">
        <v>1</v>
      </c>
      <c r="G219" s="32"/>
      <c r="H219" s="32">
        <f t="shared" si="13"/>
        <v>0</v>
      </c>
    </row>
    <row r="220" spans="1:8" s="7" customFormat="1" ht="11.25">
      <c r="A220" s="7" t="s">
        <v>19</v>
      </c>
      <c r="B220" s="30" t="s">
        <v>325</v>
      </c>
      <c r="C220" s="30" t="s">
        <v>180</v>
      </c>
      <c r="D220" s="31" t="s">
        <v>191</v>
      </c>
      <c r="E220" s="30" t="s">
        <v>22</v>
      </c>
      <c r="F220" s="32">
        <v>1</v>
      </c>
      <c r="G220" s="32"/>
      <c r="H220" s="32">
        <f t="shared" si="13"/>
        <v>0</v>
      </c>
    </row>
    <row r="221" spans="2:8" s="4" customFormat="1" ht="11.25">
      <c r="B221" s="33" t="str">
        <f>CONCATENATE("Razem - ",C214)</f>
        <v>Razem - Prace przygotowawcze</v>
      </c>
      <c r="C221" s="34"/>
      <c r="D221" s="34"/>
      <c r="E221" s="34"/>
      <c r="F221" s="34"/>
      <c r="G221" s="34"/>
      <c r="H221" s="35">
        <f>SUM(H215:H220)</f>
        <v>0</v>
      </c>
    </row>
    <row r="222" spans="1:8" s="4" customFormat="1" ht="11.25">
      <c r="A222" s="4" t="s">
        <v>15</v>
      </c>
      <c r="B222" s="26" t="s">
        <v>326</v>
      </c>
      <c r="C222" s="29" t="s">
        <v>193</v>
      </c>
      <c r="D222" s="27"/>
      <c r="E222" s="27"/>
      <c r="F222" s="27"/>
      <c r="G222" s="27"/>
      <c r="H222" s="28"/>
    </row>
    <row r="223" spans="1:8" s="7" customFormat="1" ht="56.25">
      <c r="A223" s="7" t="s">
        <v>19</v>
      </c>
      <c r="B223" s="30" t="s">
        <v>327</v>
      </c>
      <c r="C223" s="30" t="s">
        <v>180</v>
      </c>
      <c r="D223" s="31" t="s">
        <v>328</v>
      </c>
      <c r="E223" s="30" t="s">
        <v>22</v>
      </c>
      <c r="F223" s="32">
        <v>1</v>
      </c>
      <c r="G223" s="32"/>
      <c r="H223" s="32">
        <f>ROUND(F223*G223,2)</f>
        <v>0</v>
      </c>
    </row>
    <row r="224" spans="2:8" s="4" customFormat="1" ht="11.25">
      <c r="B224" s="33" t="str">
        <f>CONCATENATE("Razem - ",C222)</f>
        <v>Razem - Roboty rozbiórkowe</v>
      </c>
      <c r="C224" s="34"/>
      <c r="D224" s="34"/>
      <c r="E224" s="34"/>
      <c r="F224" s="34"/>
      <c r="G224" s="34"/>
      <c r="H224" s="35">
        <f>SUM(H223)</f>
        <v>0</v>
      </c>
    </row>
    <row r="225" spans="1:8" s="4" customFormat="1" ht="11.25">
      <c r="A225" s="4" t="s">
        <v>15</v>
      </c>
      <c r="B225" s="26" t="s">
        <v>329</v>
      </c>
      <c r="C225" s="29" t="s">
        <v>300</v>
      </c>
      <c r="D225" s="27"/>
      <c r="E225" s="27"/>
      <c r="F225" s="27"/>
      <c r="G225" s="27"/>
      <c r="H225" s="28"/>
    </row>
    <row r="226" spans="1:8" s="7" customFormat="1" ht="67.5">
      <c r="A226" s="7" t="s">
        <v>19</v>
      </c>
      <c r="B226" s="30" t="s">
        <v>330</v>
      </c>
      <c r="C226" s="30" t="s">
        <v>180</v>
      </c>
      <c r="D226" s="31" t="s">
        <v>307</v>
      </c>
      <c r="E226" s="30" t="s">
        <v>22</v>
      </c>
      <c r="F226" s="32">
        <v>1</v>
      </c>
      <c r="G226" s="32"/>
      <c r="H226" s="32">
        <f>ROUND(F226*G226,2)</f>
        <v>0</v>
      </c>
    </row>
    <row r="227" spans="1:8" s="7" customFormat="1" ht="45">
      <c r="A227" s="7" t="s">
        <v>19</v>
      </c>
      <c r="B227" s="30" t="s">
        <v>331</v>
      </c>
      <c r="C227" s="30" t="s">
        <v>180</v>
      </c>
      <c r="D227" s="31" t="s">
        <v>309</v>
      </c>
      <c r="E227" s="30" t="s">
        <v>22</v>
      </c>
      <c r="F227" s="32">
        <v>1</v>
      </c>
      <c r="G227" s="32"/>
      <c r="H227" s="32">
        <f>ROUND(F227*G227,2)</f>
        <v>0</v>
      </c>
    </row>
    <row r="228" spans="2:8" s="4" customFormat="1" ht="11.25">
      <c r="B228" s="33" t="str">
        <f>CONCATENATE("Razem - ",C225)</f>
        <v>Razem - Wymiana i regeneracja armatury spustów DN 1400</v>
      </c>
      <c r="C228" s="34"/>
      <c r="D228" s="34"/>
      <c r="E228" s="34"/>
      <c r="F228" s="34"/>
      <c r="G228" s="34"/>
      <c r="H228" s="35">
        <f>SUM(H226:H227)</f>
        <v>0</v>
      </c>
    </row>
    <row r="229" spans="1:8" s="4" customFormat="1" ht="11.25">
      <c r="A229" s="4" t="s">
        <v>15</v>
      </c>
      <c r="B229" s="26" t="s">
        <v>332</v>
      </c>
      <c r="C229" s="29" t="s">
        <v>283</v>
      </c>
      <c r="D229" s="27"/>
      <c r="E229" s="27"/>
      <c r="F229" s="27"/>
      <c r="G229" s="27"/>
      <c r="H229" s="28"/>
    </row>
    <row r="230" spans="1:8" s="7" customFormat="1" ht="33.75">
      <c r="A230" s="7" t="s">
        <v>19</v>
      </c>
      <c r="B230" s="30" t="s">
        <v>333</v>
      </c>
      <c r="C230" s="30" t="s">
        <v>214</v>
      </c>
      <c r="D230" s="31" t="s">
        <v>215</v>
      </c>
      <c r="E230" s="30" t="s">
        <v>22</v>
      </c>
      <c r="F230" s="32">
        <v>1</v>
      </c>
      <c r="G230" s="32"/>
      <c r="H230" s="32">
        <f aca="true" t="shared" si="14" ref="H230:H236">ROUND(F230*G230,2)</f>
        <v>0</v>
      </c>
    </row>
    <row r="231" spans="1:8" s="7" customFormat="1" ht="11.25">
      <c r="A231" s="7" t="s">
        <v>19</v>
      </c>
      <c r="B231" s="30" t="s">
        <v>334</v>
      </c>
      <c r="C231" s="30" t="s">
        <v>180</v>
      </c>
      <c r="D231" s="31" t="s">
        <v>313</v>
      </c>
      <c r="E231" s="30" t="s">
        <v>22</v>
      </c>
      <c r="F231" s="32">
        <v>1</v>
      </c>
      <c r="G231" s="32"/>
      <c r="H231" s="32">
        <f t="shared" si="14"/>
        <v>0</v>
      </c>
    </row>
    <row r="232" spans="1:8" s="7" customFormat="1" ht="33.75">
      <c r="A232" s="7" t="s">
        <v>19</v>
      </c>
      <c r="B232" s="30" t="s">
        <v>335</v>
      </c>
      <c r="C232" s="30" t="s">
        <v>180</v>
      </c>
      <c r="D232" s="31" t="s">
        <v>217</v>
      </c>
      <c r="E232" s="30" t="s">
        <v>218</v>
      </c>
      <c r="F232" s="32">
        <v>55.84</v>
      </c>
      <c r="G232" s="32"/>
      <c r="H232" s="32">
        <f t="shared" si="14"/>
        <v>0</v>
      </c>
    </row>
    <row r="233" spans="1:8" s="7" customFormat="1" ht="22.5">
      <c r="A233" s="7" t="s">
        <v>19</v>
      </c>
      <c r="B233" s="30" t="s">
        <v>336</v>
      </c>
      <c r="C233" s="30" t="s">
        <v>180</v>
      </c>
      <c r="D233" s="31" t="s">
        <v>220</v>
      </c>
      <c r="E233" s="30" t="s">
        <v>218</v>
      </c>
      <c r="F233" s="32">
        <v>27.64</v>
      </c>
      <c r="G233" s="32"/>
      <c r="H233" s="32">
        <f t="shared" si="14"/>
        <v>0</v>
      </c>
    </row>
    <row r="234" spans="1:8" s="7" customFormat="1" ht="45">
      <c r="A234" s="7" t="s">
        <v>19</v>
      </c>
      <c r="B234" s="30" t="s">
        <v>337</v>
      </c>
      <c r="C234" s="30" t="s">
        <v>180</v>
      </c>
      <c r="D234" s="31" t="s">
        <v>222</v>
      </c>
      <c r="E234" s="30" t="s">
        <v>218</v>
      </c>
      <c r="F234" s="32">
        <v>13.8</v>
      </c>
      <c r="G234" s="32"/>
      <c r="H234" s="32">
        <f t="shared" si="14"/>
        <v>0</v>
      </c>
    </row>
    <row r="235" spans="1:8" s="7" customFormat="1" ht="45">
      <c r="A235" s="7" t="s">
        <v>19</v>
      </c>
      <c r="B235" s="30" t="s">
        <v>338</v>
      </c>
      <c r="C235" s="30" t="s">
        <v>180</v>
      </c>
      <c r="D235" s="31" t="s">
        <v>224</v>
      </c>
      <c r="E235" s="30" t="s">
        <v>218</v>
      </c>
      <c r="F235" s="32">
        <v>12.4</v>
      </c>
      <c r="G235" s="32"/>
      <c r="H235" s="32">
        <f t="shared" si="14"/>
        <v>0</v>
      </c>
    </row>
    <row r="236" spans="1:8" s="7" customFormat="1" ht="33.75">
      <c r="A236" s="7" t="s">
        <v>19</v>
      </c>
      <c r="B236" s="30" t="s">
        <v>339</v>
      </c>
      <c r="C236" s="30" t="s">
        <v>180</v>
      </c>
      <c r="D236" s="31" t="s">
        <v>226</v>
      </c>
      <c r="E236" s="30" t="s">
        <v>22</v>
      </c>
      <c r="F236" s="32">
        <v>1</v>
      </c>
      <c r="G236" s="32"/>
      <c r="H236" s="32">
        <f t="shared" si="14"/>
        <v>0</v>
      </c>
    </row>
    <row r="237" spans="2:8" s="4" customFormat="1" ht="11.25">
      <c r="B237" s="33" t="str">
        <f>CONCATENATE("Razem - ",C229)</f>
        <v>Razem - Modernizacja spustów DN 1400</v>
      </c>
      <c r="C237" s="34"/>
      <c r="D237" s="34"/>
      <c r="E237" s="34"/>
      <c r="F237" s="34"/>
      <c r="G237" s="34"/>
      <c r="H237" s="35">
        <f>SUM(H230:H236)</f>
        <v>0</v>
      </c>
    </row>
    <row r="238" spans="2:8" s="4" customFormat="1" ht="11.25">
      <c r="B238" s="33" t="str">
        <f>CONCATENATE("Razem - ",C213)</f>
        <v>Razem - MODERNIZACJA SPUSTU DENNEGO S7 - DN 1400 (ZAMÓWINIE Z PRAWEM OPCJI)</v>
      </c>
      <c r="C238" s="34"/>
      <c r="D238" s="34"/>
      <c r="E238" s="34"/>
      <c r="F238" s="34"/>
      <c r="G238" s="34"/>
      <c r="H238" s="35">
        <f>SUM(H215:H220,H223,H226:H227,H230:H236)</f>
        <v>0</v>
      </c>
    </row>
    <row r="239" spans="1:8" s="4" customFormat="1" ht="11.25">
      <c r="A239" s="4" t="s">
        <v>15</v>
      </c>
      <c r="B239" s="9" t="s">
        <v>46</v>
      </c>
      <c r="C239" s="12" t="s">
        <v>388</v>
      </c>
      <c r="D239" s="13"/>
      <c r="E239" s="13"/>
      <c r="F239" s="13"/>
      <c r="G239" s="13"/>
      <c r="H239" s="6"/>
    </row>
    <row r="240" spans="1:8" s="4" customFormat="1" ht="11.25">
      <c r="A240" s="4" t="s">
        <v>15</v>
      </c>
      <c r="B240" s="17" t="s">
        <v>340</v>
      </c>
      <c r="C240" s="18" t="s">
        <v>193</v>
      </c>
      <c r="D240" s="19"/>
      <c r="E240" s="19"/>
      <c r="F240" s="19"/>
      <c r="G240" s="19"/>
      <c r="H240" s="16"/>
    </row>
    <row r="241" spans="1:8" s="7" customFormat="1" ht="45">
      <c r="A241" s="7" t="s">
        <v>19</v>
      </c>
      <c r="B241" s="20" t="s">
        <v>341</v>
      </c>
      <c r="C241" s="20" t="s">
        <v>180</v>
      </c>
      <c r="D241" s="21" t="s">
        <v>342</v>
      </c>
      <c r="E241" s="20" t="s">
        <v>22</v>
      </c>
      <c r="F241" s="22">
        <v>16</v>
      </c>
      <c r="G241" s="22"/>
      <c r="H241" s="22">
        <f>ROUND(F241*G241,2)</f>
        <v>0</v>
      </c>
    </row>
    <row r="242" spans="1:8" s="7" customFormat="1" ht="22.5">
      <c r="A242" s="7" t="s">
        <v>19</v>
      </c>
      <c r="B242" s="20" t="s">
        <v>343</v>
      </c>
      <c r="C242" s="20" t="s">
        <v>180</v>
      </c>
      <c r="D242" s="21" t="s">
        <v>344</v>
      </c>
      <c r="E242" s="20" t="s">
        <v>56</v>
      </c>
      <c r="F242" s="22">
        <v>41.5</v>
      </c>
      <c r="G242" s="22"/>
      <c r="H242" s="22">
        <f>ROUND(F242*G242,2)</f>
        <v>0</v>
      </c>
    </row>
    <row r="243" spans="1:8" s="7" customFormat="1" ht="22.5">
      <c r="A243" s="7" t="s">
        <v>19</v>
      </c>
      <c r="B243" s="20" t="s">
        <v>345</v>
      </c>
      <c r="C243" s="20" t="s">
        <v>180</v>
      </c>
      <c r="D243" s="21" t="s">
        <v>346</v>
      </c>
      <c r="E243" s="20" t="s">
        <v>56</v>
      </c>
      <c r="F243" s="22">
        <v>41.5</v>
      </c>
      <c r="G243" s="22"/>
      <c r="H243" s="22">
        <f>ROUND(F243*G243,2)</f>
        <v>0</v>
      </c>
    </row>
    <row r="244" spans="2:8" s="4" customFormat="1" ht="11.25">
      <c r="B244" s="23" t="str">
        <f>CONCATENATE("Razem - ",C240)</f>
        <v>Razem - Roboty rozbiórkowe</v>
      </c>
      <c r="C244" s="24"/>
      <c r="D244" s="24"/>
      <c r="E244" s="24"/>
      <c r="F244" s="24"/>
      <c r="G244" s="24"/>
      <c r="H244" s="25">
        <f>SUM(H241:H243)</f>
        <v>0</v>
      </c>
    </row>
    <row r="245" spans="1:8" s="4" customFormat="1" ht="11.25">
      <c r="A245" s="4" t="s">
        <v>15</v>
      </c>
      <c r="B245" s="17" t="s">
        <v>347</v>
      </c>
      <c r="C245" s="18" t="s">
        <v>348</v>
      </c>
      <c r="D245" s="19"/>
      <c r="E245" s="19"/>
      <c r="F245" s="19"/>
      <c r="G245" s="19"/>
      <c r="H245" s="16"/>
    </row>
    <row r="246" spans="1:8" s="7" customFormat="1" ht="22.5">
      <c r="A246" s="7" t="s">
        <v>19</v>
      </c>
      <c r="B246" s="20" t="s">
        <v>349</v>
      </c>
      <c r="C246" s="20" t="s">
        <v>180</v>
      </c>
      <c r="D246" s="21" t="s">
        <v>350</v>
      </c>
      <c r="E246" s="20" t="s">
        <v>22</v>
      </c>
      <c r="F246" s="22">
        <v>16</v>
      </c>
      <c r="G246" s="22"/>
      <c r="H246" s="22">
        <f aca="true" t="shared" si="15" ref="H246:H251">ROUND(F246*G246,2)</f>
        <v>0</v>
      </c>
    </row>
    <row r="247" spans="1:8" s="7" customFormat="1" ht="56.25">
      <c r="A247" s="7" t="s">
        <v>19</v>
      </c>
      <c r="B247" s="20" t="s">
        <v>351</v>
      </c>
      <c r="C247" s="20" t="s">
        <v>180</v>
      </c>
      <c r="D247" s="21" t="s">
        <v>352</v>
      </c>
      <c r="E247" s="20" t="s">
        <v>22</v>
      </c>
      <c r="F247" s="22">
        <v>8</v>
      </c>
      <c r="G247" s="22"/>
      <c r="H247" s="22">
        <f t="shared" si="15"/>
        <v>0</v>
      </c>
    </row>
    <row r="248" spans="1:8" s="7" customFormat="1" ht="56.25">
      <c r="A248" s="7" t="s">
        <v>19</v>
      </c>
      <c r="B248" s="20" t="s">
        <v>353</v>
      </c>
      <c r="C248" s="20" t="s">
        <v>180</v>
      </c>
      <c r="D248" s="21" t="s">
        <v>354</v>
      </c>
      <c r="E248" s="20" t="s">
        <v>22</v>
      </c>
      <c r="F248" s="22">
        <v>8</v>
      </c>
      <c r="G248" s="22"/>
      <c r="H248" s="22">
        <f t="shared" si="15"/>
        <v>0</v>
      </c>
    </row>
    <row r="249" spans="1:8" s="7" customFormat="1" ht="33.75">
      <c r="A249" s="7" t="s">
        <v>19</v>
      </c>
      <c r="B249" s="20" t="s">
        <v>355</v>
      </c>
      <c r="C249" s="20" t="s">
        <v>180</v>
      </c>
      <c r="D249" s="21" t="s">
        <v>356</v>
      </c>
      <c r="E249" s="20" t="s">
        <v>22</v>
      </c>
      <c r="F249" s="22">
        <v>4</v>
      </c>
      <c r="G249" s="22"/>
      <c r="H249" s="22">
        <f t="shared" si="15"/>
        <v>0</v>
      </c>
    </row>
    <row r="250" spans="1:8" s="7" customFormat="1" ht="56.25">
      <c r="A250" s="7" t="s">
        <v>19</v>
      </c>
      <c r="B250" s="20" t="s">
        <v>357</v>
      </c>
      <c r="C250" s="20" t="s">
        <v>180</v>
      </c>
      <c r="D250" s="21" t="s">
        <v>358</v>
      </c>
      <c r="E250" s="20" t="s">
        <v>22</v>
      </c>
      <c r="F250" s="22">
        <v>12</v>
      </c>
      <c r="G250" s="22"/>
      <c r="H250" s="22">
        <f t="shared" si="15"/>
        <v>0</v>
      </c>
    </row>
    <row r="251" spans="1:8" s="7" customFormat="1" ht="33.75">
      <c r="A251" s="7" t="s">
        <v>19</v>
      </c>
      <c r="B251" s="20" t="s">
        <v>359</v>
      </c>
      <c r="C251" s="20" t="s">
        <v>180</v>
      </c>
      <c r="D251" s="21" t="s">
        <v>360</v>
      </c>
      <c r="E251" s="20" t="s">
        <v>22</v>
      </c>
      <c r="F251" s="22">
        <v>1</v>
      </c>
      <c r="G251" s="22"/>
      <c r="H251" s="22">
        <f t="shared" si="15"/>
        <v>0</v>
      </c>
    </row>
    <row r="252" spans="2:8" s="4" customFormat="1" ht="11.25">
      <c r="B252" s="23" t="str">
        <f>CONCATENATE("Razem - ",C245)</f>
        <v>Razem - Modernizacja rurociągu DN100</v>
      </c>
      <c r="C252" s="24"/>
      <c r="D252" s="24"/>
      <c r="E252" s="24"/>
      <c r="F252" s="24"/>
      <c r="G252" s="24"/>
      <c r="H252" s="25">
        <f>SUM(H246:H251)</f>
        <v>0</v>
      </c>
    </row>
    <row r="253" spans="2:8" s="4" customFormat="1" ht="11.25">
      <c r="B253" s="23" t="str">
        <f>CONCATENATE("Razem - ",C239)</f>
        <v>Razem - MODERNIZACJA RUROCIAGU DN 100 (ZAMÓWIENIE PODSTAWOWE)</v>
      </c>
      <c r="C253" s="24"/>
      <c r="D253" s="24"/>
      <c r="E253" s="24"/>
      <c r="F253" s="24"/>
      <c r="G253" s="24"/>
      <c r="H253" s="25">
        <f>SUM(H241:H243,H246:H251)</f>
        <v>0</v>
      </c>
    </row>
    <row r="254" spans="1:8" s="4" customFormat="1" ht="11.25">
      <c r="A254" s="4" t="s">
        <v>15</v>
      </c>
      <c r="B254" s="5" t="s">
        <v>48</v>
      </c>
      <c r="C254" s="15" t="s">
        <v>389</v>
      </c>
      <c r="D254" s="14"/>
      <c r="E254" s="14"/>
      <c r="F254" s="14"/>
      <c r="G254" s="14"/>
      <c r="H254" s="6"/>
    </row>
    <row r="255" spans="1:8" s="4" customFormat="1" ht="11.25">
      <c r="A255" s="4" t="s">
        <v>15</v>
      </c>
      <c r="B255" s="26" t="s">
        <v>361</v>
      </c>
      <c r="C255" s="29" t="s">
        <v>362</v>
      </c>
      <c r="D255" s="27"/>
      <c r="E255" s="27"/>
      <c r="F255" s="27"/>
      <c r="G255" s="27"/>
      <c r="H255" s="28"/>
    </row>
    <row r="256" spans="1:8" s="7" customFormat="1" ht="45">
      <c r="A256" s="7" t="s">
        <v>19</v>
      </c>
      <c r="B256" s="30" t="s">
        <v>363</v>
      </c>
      <c r="C256" s="30" t="s">
        <v>364</v>
      </c>
      <c r="D256" s="31" t="s">
        <v>365</v>
      </c>
      <c r="E256" s="30" t="s">
        <v>366</v>
      </c>
      <c r="F256" s="32">
        <v>134</v>
      </c>
      <c r="G256" s="32"/>
      <c r="H256" s="32">
        <f>ROUND(F256*G256,2)</f>
        <v>0</v>
      </c>
    </row>
    <row r="257" spans="1:8" s="7" customFormat="1" ht="22.5">
      <c r="A257" s="7" t="s">
        <v>19</v>
      </c>
      <c r="B257" s="30" t="s">
        <v>367</v>
      </c>
      <c r="C257" s="30" t="s">
        <v>368</v>
      </c>
      <c r="D257" s="31" t="s">
        <v>369</v>
      </c>
      <c r="E257" s="30" t="s">
        <v>218</v>
      </c>
      <c r="F257" s="32">
        <v>380</v>
      </c>
      <c r="G257" s="32"/>
      <c r="H257" s="32">
        <f>ROUND(F257*G257,2)</f>
        <v>0</v>
      </c>
    </row>
    <row r="258" spans="1:8" s="7" customFormat="1" ht="22.5">
      <c r="A258" s="7" t="s">
        <v>19</v>
      </c>
      <c r="B258" s="30" t="s">
        <v>370</v>
      </c>
      <c r="C258" s="30" t="s">
        <v>368</v>
      </c>
      <c r="D258" s="31" t="s">
        <v>371</v>
      </c>
      <c r="E258" s="30" t="s">
        <v>218</v>
      </c>
      <c r="F258" s="32">
        <v>160</v>
      </c>
      <c r="G258" s="32"/>
      <c r="H258" s="32">
        <f>ROUND(F258*G258,2)</f>
        <v>0</v>
      </c>
    </row>
    <row r="259" spans="1:8" s="7" customFormat="1" ht="22.5">
      <c r="A259" s="7" t="s">
        <v>19</v>
      </c>
      <c r="B259" s="30" t="s">
        <v>372</v>
      </c>
      <c r="C259" s="30" t="s">
        <v>368</v>
      </c>
      <c r="D259" s="31" t="s">
        <v>373</v>
      </c>
      <c r="E259" s="30" t="s">
        <v>218</v>
      </c>
      <c r="F259" s="32">
        <v>36</v>
      </c>
      <c r="G259" s="32"/>
      <c r="H259" s="32">
        <f>ROUND(F259*G259,2)</f>
        <v>0</v>
      </c>
    </row>
    <row r="260" spans="1:8" s="7" customFormat="1" ht="45">
      <c r="A260" s="7" t="s">
        <v>19</v>
      </c>
      <c r="B260" s="30" t="s">
        <v>374</v>
      </c>
      <c r="C260" s="30" t="s">
        <v>375</v>
      </c>
      <c r="D260" s="31" t="s">
        <v>376</v>
      </c>
      <c r="E260" s="30" t="s">
        <v>22</v>
      </c>
      <c r="F260" s="32">
        <v>3</v>
      </c>
      <c r="G260" s="32"/>
      <c r="H260" s="32">
        <f>ROUND(F260*G260,2)</f>
        <v>0</v>
      </c>
    </row>
    <row r="261" spans="2:8" s="4" customFormat="1" ht="11.25">
      <c r="B261" s="33" t="str">
        <f>CONCATENATE("Razem - ",C255)</f>
        <v>Razem - Roboty modernizacyjne</v>
      </c>
      <c r="C261" s="34"/>
      <c r="D261" s="34"/>
      <c r="E261" s="34"/>
      <c r="F261" s="34"/>
      <c r="G261" s="34"/>
      <c r="H261" s="35">
        <f>SUM(H256:H260)</f>
        <v>0</v>
      </c>
    </row>
    <row r="262" spans="2:8" s="4" customFormat="1" ht="11.25">
      <c r="B262" s="45" t="str">
        <f>CONCATENATE("Razem - ",C254)</f>
        <v>Razem - MODERNIZACJA HALI ZASUW (ZAMÓWIENIE Z PRAWEM OPCJI)</v>
      </c>
      <c r="C262" s="43"/>
      <c r="D262" s="43"/>
      <c r="E262" s="43"/>
      <c r="F262" s="43"/>
      <c r="G262" s="43"/>
      <c r="H262" s="44">
        <f>SUM(H256:H260)</f>
        <v>0</v>
      </c>
    </row>
    <row r="263" spans="2:8" s="8" customFormat="1" ht="12.75" customHeight="1">
      <c r="B263" s="46" t="s">
        <v>394</v>
      </c>
      <c r="C263" s="46"/>
      <c r="D263" s="46"/>
      <c r="E263" s="46"/>
      <c r="F263" s="46" t="s">
        <v>390</v>
      </c>
      <c r="G263" s="46"/>
      <c r="H263" s="47"/>
    </row>
    <row r="264" spans="2:8" s="8" customFormat="1" ht="12.75">
      <c r="B264" s="46"/>
      <c r="C264" s="46"/>
      <c r="D264" s="46"/>
      <c r="E264" s="46"/>
      <c r="F264" s="46" t="s">
        <v>393</v>
      </c>
      <c r="G264" s="46"/>
      <c r="H264" s="47"/>
    </row>
    <row r="265" spans="2:8" s="8" customFormat="1" ht="12.75">
      <c r="B265" s="46"/>
      <c r="C265" s="46"/>
      <c r="D265" s="46"/>
      <c r="E265" s="46"/>
      <c r="F265" s="46" t="s">
        <v>378</v>
      </c>
      <c r="G265" s="46"/>
      <c r="H265" s="47"/>
    </row>
    <row r="266" spans="2:8" ht="12.75">
      <c r="B266" s="48" t="s">
        <v>396</v>
      </c>
      <c r="C266" s="48"/>
      <c r="D266" s="48"/>
      <c r="E266" s="48"/>
      <c r="F266" s="49" t="s">
        <v>377</v>
      </c>
      <c r="G266" s="49"/>
      <c r="H266" s="50"/>
    </row>
    <row r="267" spans="2:8" ht="12.75">
      <c r="B267" s="48"/>
      <c r="C267" s="48"/>
      <c r="D267" s="48"/>
      <c r="E267" s="48"/>
      <c r="F267" s="49" t="s">
        <v>391</v>
      </c>
      <c r="G267" s="49"/>
      <c r="H267" s="50"/>
    </row>
    <row r="268" spans="2:8" ht="12.75">
      <c r="B268" s="48"/>
      <c r="C268" s="48"/>
      <c r="D268" s="48"/>
      <c r="E268" s="48"/>
      <c r="F268" s="49" t="s">
        <v>392</v>
      </c>
      <c r="G268" s="49"/>
      <c r="H268" s="50"/>
    </row>
    <row r="269" spans="2:8" ht="12.75">
      <c r="B269" s="51" t="s">
        <v>395</v>
      </c>
      <c r="C269" s="51"/>
      <c r="D269" s="51"/>
      <c r="E269" s="51"/>
      <c r="F269" s="52" t="s">
        <v>377</v>
      </c>
      <c r="G269" s="52"/>
      <c r="H269" s="53"/>
    </row>
    <row r="270" spans="2:8" ht="12.75">
      <c r="B270" s="51"/>
      <c r="C270" s="51"/>
      <c r="D270" s="51"/>
      <c r="E270" s="51"/>
      <c r="F270" s="52" t="s">
        <v>391</v>
      </c>
      <c r="G270" s="52"/>
      <c r="H270" s="53"/>
    </row>
    <row r="271" spans="2:8" ht="12.75">
      <c r="B271" s="51"/>
      <c r="C271" s="51"/>
      <c r="D271" s="51"/>
      <c r="E271" s="51"/>
      <c r="F271" s="52" t="s">
        <v>392</v>
      </c>
      <c r="G271" s="52"/>
      <c r="H271" s="53"/>
    </row>
  </sheetData>
  <sheetProtection/>
  <mergeCells count="98">
    <mergeCell ref="B266:E268"/>
    <mergeCell ref="F269:G269"/>
    <mergeCell ref="F270:G270"/>
    <mergeCell ref="F271:G271"/>
    <mergeCell ref="B269:E271"/>
    <mergeCell ref="F266:G266"/>
    <mergeCell ref="F267:G267"/>
    <mergeCell ref="F268:G268"/>
    <mergeCell ref="B261:G261"/>
    <mergeCell ref="B262:G262"/>
    <mergeCell ref="F263:G263"/>
    <mergeCell ref="F264:G264"/>
    <mergeCell ref="F265:G265"/>
    <mergeCell ref="B263:E265"/>
    <mergeCell ref="B244:G244"/>
    <mergeCell ref="C245:G245"/>
    <mergeCell ref="B252:G252"/>
    <mergeCell ref="B253:G253"/>
    <mergeCell ref="C254:G254"/>
    <mergeCell ref="C255:G255"/>
    <mergeCell ref="B228:G228"/>
    <mergeCell ref="C229:G229"/>
    <mergeCell ref="B237:G237"/>
    <mergeCell ref="B238:G238"/>
    <mergeCell ref="C239:G239"/>
    <mergeCell ref="C240:G240"/>
    <mergeCell ref="C213:G213"/>
    <mergeCell ref="C214:G214"/>
    <mergeCell ref="B221:G221"/>
    <mergeCell ref="C222:G222"/>
    <mergeCell ref="B224:G224"/>
    <mergeCell ref="C225:G225"/>
    <mergeCell ref="B194:G194"/>
    <mergeCell ref="C195:G195"/>
    <mergeCell ref="B202:G202"/>
    <mergeCell ref="C203:G203"/>
    <mergeCell ref="B211:G211"/>
    <mergeCell ref="B212:G212"/>
    <mergeCell ref="B181:G181"/>
    <mergeCell ref="B182:G182"/>
    <mergeCell ref="C183:G183"/>
    <mergeCell ref="C184:G184"/>
    <mergeCell ref="B191:G191"/>
    <mergeCell ref="C192:G192"/>
    <mergeCell ref="B164:G164"/>
    <mergeCell ref="C165:G165"/>
    <mergeCell ref="B167:G167"/>
    <mergeCell ref="C168:G168"/>
    <mergeCell ref="B173:G173"/>
    <mergeCell ref="C174:G174"/>
    <mergeCell ref="B146:G146"/>
    <mergeCell ref="C147:G147"/>
    <mergeCell ref="B154:G154"/>
    <mergeCell ref="B155:G155"/>
    <mergeCell ref="C156:G156"/>
    <mergeCell ref="C157:G157"/>
    <mergeCell ref="C130:G130"/>
    <mergeCell ref="C131:G131"/>
    <mergeCell ref="B138:G138"/>
    <mergeCell ref="C139:G139"/>
    <mergeCell ref="B141:G141"/>
    <mergeCell ref="C142:G142"/>
    <mergeCell ref="B113:G113"/>
    <mergeCell ref="C114:G114"/>
    <mergeCell ref="B121:G121"/>
    <mergeCell ref="C122:G122"/>
    <mergeCell ref="B128:G128"/>
    <mergeCell ref="B129:G129"/>
    <mergeCell ref="C94:G94"/>
    <mergeCell ref="C95:G95"/>
    <mergeCell ref="B102:G102"/>
    <mergeCell ref="C103:G103"/>
    <mergeCell ref="B106:G106"/>
    <mergeCell ref="C107:G107"/>
    <mergeCell ref="B79:G79"/>
    <mergeCell ref="C80:G80"/>
    <mergeCell ref="B84:G84"/>
    <mergeCell ref="C85:G85"/>
    <mergeCell ref="B92:G92"/>
    <mergeCell ref="B93:G93"/>
    <mergeCell ref="B47:G47"/>
    <mergeCell ref="B48:G48"/>
    <mergeCell ref="C49:G49"/>
    <mergeCell ref="C50:G50"/>
    <mergeCell ref="B64:G64"/>
    <mergeCell ref="C65:G65"/>
    <mergeCell ref="C12:G12"/>
    <mergeCell ref="C13:G13"/>
    <mergeCell ref="B16:G16"/>
    <mergeCell ref="C17:G17"/>
    <mergeCell ref="B20:G20"/>
    <mergeCell ref="C21:G21"/>
    <mergeCell ref="B2:H2"/>
    <mergeCell ref="B3:H3"/>
    <mergeCell ref="C5:G5"/>
    <mergeCell ref="C6:G6"/>
    <mergeCell ref="B10:G10"/>
    <mergeCell ref="B11:G11"/>
  </mergeCells>
  <printOptions/>
  <pageMargins left="0.8" right="0.8" top="1" bottom="1" header="0.5" footer="0.5"/>
  <pageSetup horizontalDpi="200" verticalDpi="200" orientation="portrait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Marzena Pomorska (ROZ)</cp:lastModifiedBy>
  <dcterms:created xsi:type="dcterms:W3CDTF">2023-05-10T11:48:51Z</dcterms:created>
  <dcterms:modified xsi:type="dcterms:W3CDTF">2023-05-15T06:42:11Z</dcterms:modified>
  <cp:category/>
  <cp:version/>
  <cp:contentType/>
  <cp:contentStatus/>
</cp:coreProperties>
</file>