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8_{8662298D-5719-494D-BBAF-04564B87060E}" xr6:coauthVersionLast="47" xr6:coauthVersionMax="47" xr10:uidLastSave="{00000000-0000-0000-0000-000000000000}"/>
  <bookViews>
    <workbookView xWindow="30780" yWindow="1770" windowWidth="21600" windowHeight="11385" xr2:uid="{00000000-000D-0000-FFFF-FFFF00000000}"/>
  </bookViews>
  <sheets>
    <sheet name="Arkusz1" sheetId="1" r:id="rId1"/>
    <sheet name="Arkusz2" sheetId="2" r:id="rId2"/>
  </sheets>
  <definedNames>
    <definedName name="_xlnm._FilterDatabase" localSheetId="0" hidden="1">Arkusz1!$B$3:$O$19</definedName>
    <definedName name="_xlnm.Print_Area" localSheetId="0">Arkusz1!$A$1:$R$43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1" l="1"/>
  <c r="Q39" i="1"/>
  <c r="P39" i="1"/>
  <c r="B39" i="2"/>
  <c r="B7" i="2"/>
  <c r="B14" i="2"/>
  <c r="B20" i="2"/>
  <c r="B24" i="2"/>
  <c r="B29" i="2"/>
  <c r="B36" i="2"/>
  <c r="C36" i="2"/>
  <c r="B38" i="2"/>
  <c r="B33" i="2"/>
  <c r="B34" i="2"/>
  <c r="B35" i="2"/>
  <c r="B32" i="2"/>
  <c r="B28" i="2"/>
  <c r="B27" i="2"/>
  <c r="B23" i="2"/>
  <c r="B18" i="2"/>
  <c r="B19" i="2"/>
  <c r="B17" i="2"/>
  <c r="B11" i="2"/>
  <c r="B12" i="2"/>
  <c r="B13" i="2"/>
  <c r="B10" i="2"/>
  <c r="B5" i="2"/>
  <c r="B6" i="2"/>
  <c r="B4" i="2"/>
  <c r="A36" i="2"/>
  <c r="A29" i="2"/>
  <c r="A24" i="2"/>
  <c r="A20" i="2"/>
  <c r="A38" i="2" s="1"/>
  <c r="A14" i="2"/>
  <c r="A7" i="2"/>
  <c r="H20" i="1"/>
  <c r="H14" i="1" l="1"/>
  <c r="H24" i="1"/>
  <c r="H29" i="1"/>
  <c r="H7" i="1"/>
  <c r="H39" i="1" l="1"/>
  <c r="P40" i="1"/>
  <c r="P42" i="1" s="1"/>
  <c r="P41" i="1" s="1"/>
</calcChain>
</file>

<file path=xl/sharedStrings.xml><?xml version="1.0" encoding="utf-8"?>
<sst xmlns="http://schemas.openxmlformats.org/spreadsheetml/2006/main" count="306" uniqueCount="126">
  <si>
    <t>Nadzór Wodny</t>
  </si>
  <si>
    <t>miejsce</t>
  </si>
  <si>
    <t>dz. nr</t>
  </si>
  <si>
    <t>obręb</t>
  </si>
  <si>
    <t>gmina</t>
  </si>
  <si>
    <t>powiat</t>
  </si>
  <si>
    <t>drzewa</t>
  </si>
  <si>
    <t>decyzja z dnia</t>
  </si>
  <si>
    <t>Kto wydał</t>
  </si>
  <si>
    <t>Termin wycinki</t>
  </si>
  <si>
    <t>Uwagi</t>
  </si>
  <si>
    <t>transport drewna</t>
  </si>
  <si>
    <t>obwody
(cm)</t>
  </si>
  <si>
    <t>lp.</t>
  </si>
  <si>
    <t>ŁĄCZNIE</t>
  </si>
  <si>
    <t>gatunek</t>
  </si>
  <si>
    <t xml:space="preserve">Jarocin </t>
  </si>
  <si>
    <t>Kepno</t>
  </si>
  <si>
    <t>Ostrów Wlkp.</t>
  </si>
  <si>
    <t>Pleszew</t>
  </si>
  <si>
    <t xml:space="preserve">Podsumowanie </t>
  </si>
  <si>
    <t>przy zaporze zbiornika wodnego Roszków, miejscowość Roszków, 63-200 Jarocin.</t>
  </si>
  <si>
    <t>Nadzór Wodny JAROCIN; osoba do kontaktu : Paweł Kaźmierczak tel. 62 600 60 42</t>
  </si>
  <si>
    <t>Nadzór Wodny Ostrów Wlkp.; osoba do kontaktu : Bartosz Szufnarowski tel. 62 600 60 41</t>
  </si>
  <si>
    <t>Nadzór Wodny Pleszew; osoba do kontaktu : Magdalena Bartczak tel. 62 600 60 44</t>
  </si>
  <si>
    <t>Wilkowyja</t>
  </si>
  <si>
    <t>Jarocin</t>
  </si>
  <si>
    <t>pleszewski</t>
  </si>
  <si>
    <t>jarociński</t>
  </si>
  <si>
    <t>topola</t>
  </si>
  <si>
    <t>Burmistrz Jarocina</t>
  </si>
  <si>
    <t>topola kanadyjska</t>
  </si>
  <si>
    <t>olcha czarna</t>
  </si>
  <si>
    <t>oleski</t>
  </si>
  <si>
    <t>wierzba</t>
  </si>
  <si>
    <t>Gorzów Śląski</t>
  </si>
  <si>
    <t>olsza czarna</t>
  </si>
  <si>
    <t>Burmistrz Gorzowa Śląskiego</t>
  </si>
  <si>
    <t>jesion</t>
  </si>
  <si>
    <t>ostrowski</t>
  </si>
  <si>
    <t>Blizanów</t>
  </si>
  <si>
    <t>kaliski</t>
  </si>
  <si>
    <t xml:space="preserve"> Nadzór Wodny Wieruszów osoba do kontaktu : Krzysztof Frysiak tel. 62 600 60 45</t>
  </si>
  <si>
    <t>Wieruszów</t>
  </si>
  <si>
    <t>Mirków</t>
  </si>
  <si>
    <t>wieruszowski</t>
  </si>
  <si>
    <t>cena netto wycinka</t>
  </si>
  <si>
    <t>cena netto transport</t>
  </si>
  <si>
    <t>Wartość netto</t>
  </si>
  <si>
    <t xml:space="preserve">RAZEM wartość netto </t>
  </si>
  <si>
    <t>Wartość brutto</t>
  </si>
  <si>
    <t>„Usługi związane z wycinką drzew na terenie RZGW Poznań” - część 1- ZZ Kalisz</t>
  </si>
  <si>
    <t xml:space="preserve"> Nadzór Wodny Kalisz; osoba do kontaktu : Piotr Pietrzak tel. 62 600 60 40</t>
  </si>
  <si>
    <t>Kalisz</t>
  </si>
  <si>
    <t xml:space="preserve">obręb 035 Śródmieście II, </t>
  </si>
  <si>
    <t>Miasto Kalisz</t>
  </si>
  <si>
    <t>Kasztanowiec pospolity</t>
  </si>
  <si>
    <t xml:space="preserve">Wojewódzki Urząd Ochrony Zabytków w Poznaniu                                              Delegatura w Kaliszu </t>
  </si>
  <si>
    <t>31.12.2023r</t>
  </si>
  <si>
    <t>149 Piwonice Wieś</t>
  </si>
  <si>
    <t xml:space="preserve">Wierzba krucha </t>
  </si>
  <si>
    <t>Na 5 cm: 195                                                       Na 130 cm: 178</t>
  </si>
  <si>
    <t>Na 5 cm: 440                                                       Na 130 cm: 220 i 315 cm                                    (drzewo dwupniowe)</t>
  </si>
  <si>
    <t>w trakcie pozyskania decyzji</t>
  </si>
  <si>
    <t>31.12.2024r</t>
  </si>
  <si>
    <t>41</t>
  </si>
  <si>
    <t>058 Rajsków</t>
  </si>
  <si>
    <t>prace bez obowiązku pozyskania decyzji</t>
  </si>
  <si>
    <t>−</t>
  </si>
  <si>
    <t>─</t>
  </si>
  <si>
    <t>Gałęzie wierzby zostaną ogłowione</t>
  </si>
  <si>
    <t>Brak</t>
  </si>
  <si>
    <t>Prezydent Miasta Kalisza</t>
  </si>
  <si>
    <t>15</t>
  </si>
  <si>
    <t>045 Śródmieście II</t>
  </si>
  <si>
    <t>Klon polny</t>
  </si>
  <si>
    <t>Na 5 cm: 190                                                       Na 130 cm: 167</t>
  </si>
  <si>
    <t xml:space="preserve">Dobieszczyzna </t>
  </si>
  <si>
    <t>561, 44</t>
  </si>
  <si>
    <t>Żerków</t>
  </si>
  <si>
    <t>topola kanadyjska, olcha czarna</t>
  </si>
  <si>
    <t xml:space="preserve"> 340, 130, 84, 135, 258, 135, 127, 120, 118, 124, 133, 105, 185 cm</t>
  </si>
  <si>
    <t>RIGO.DR-OŚ.6131.29.2022.ZM.2 z dnia 30.06.2022 oraz 
 RIGO.DR-OŚ.6131.28.2022.ZM.4 z dnia 11.04.2023</t>
  </si>
  <si>
    <t>Burmistrz Miasta i Gminy Żerków</t>
  </si>
  <si>
    <t>do końca 2023</t>
  </si>
  <si>
    <t>336 cm</t>
  </si>
  <si>
    <t>RIGO.DR-OŚ.6131.62.2022.ZM.2 z dnia 30.12.2022</t>
  </si>
  <si>
    <t>wierzba płacząca</t>
  </si>
  <si>
    <t xml:space="preserve">172, 235, 202 cm </t>
  </si>
  <si>
    <t>WR-RZM.6131.5.2023 z dnia 09.02.2023</t>
  </si>
  <si>
    <t xml:space="preserve"> Nadzór Wodny Kępno; osoba do kontaktu : Monika Kania tel. 62 600 60 43</t>
  </si>
  <si>
    <t>Skalmierzyce</t>
  </si>
  <si>
    <t>684</t>
  </si>
  <si>
    <t>Nowe Skalmierzyce</t>
  </si>
  <si>
    <t>310, 440, 290, 240, 130, 370, 330</t>
  </si>
  <si>
    <t>jedno z drzew jest dwupiowe</t>
  </si>
  <si>
    <t>Żerniki</t>
  </si>
  <si>
    <t>173</t>
  </si>
  <si>
    <t>topola czarna</t>
  </si>
  <si>
    <t>290,330, 235, 450, 360,360</t>
  </si>
  <si>
    <t xml:space="preserve">23.03.2023r. </t>
  </si>
  <si>
    <t>Wójt Gminy Blizanów</t>
  </si>
  <si>
    <t>31.12.2023r.</t>
  </si>
  <si>
    <t>91</t>
  </si>
  <si>
    <t>miasto Pleszew</t>
  </si>
  <si>
    <t xml:space="preserve">310, 250, 340, 310, 370 </t>
  </si>
  <si>
    <t xml:space="preserve">17.11.2022r. </t>
  </si>
  <si>
    <t>Burmistrz Miasta i Gminy Pleszew</t>
  </si>
  <si>
    <t xml:space="preserve">31.12.2024r. </t>
  </si>
  <si>
    <t>13.04.2023r</t>
  </si>
  <si>
    <t>Burmistrz Wieruszowa</t>
  </si>
  <si>
    <t>Lubczyna</t>
  </si>
  <si>
    <t>wierzba, klon jesiennolistny</t>
  </si>
  <si>
    <t>wierzba: 260, 160, 130, 220, 300, 160, 170                                          klon jesiennolistny: 115</t>
  </si>
  <si>
    <t>Węglewice</t>
  </si>
  <si>
    <t>Galewice</t>
  </si>
  <si>
    <t>180, 190, 265</t>
  </si>
  <si>
    <t>Kowalówka</t>
  </si>
  <si>
    <t>wierzba, olcha czarna</t>
  </si>
  <si>
    <t>Wieruszowski</t>
  </si>
  <si>
    <t>1802, 1803</t>
  </si>
  <si>
    <t>70, 90</t>
  </si>
  <si>
    <t>klon zwyczajny</t>
  </si>
  <si>
    <t>250, 250, 260, 190</t>
  </si>
  <si>
    <t>wierzby: 125, 135, 220, 380, 140, 240, 285                                                  olcha czarna:150, 235</t>
  </si>
  <si>
    <t>Podatek VAT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</si>
</sst>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/>
    <xf numFmtId="0" fontId="6" fillId="0" borderId="0" xfId="0" applyFont="1"/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49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2" fontId="6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/>
    <xf numFmtId="2" fontId="1" fillId="2" borderId="1" xfId="0" applyNumberFormat="1" applyFont="1" applyFill="1" applyBorder="1"/>
    <xf numFmtId="2" fontId="0" fillId="0" borderId="1" xfId="0" applyNumberFormat="1" applyBorder="1" applyAlignment="1">
      <alignment wrapText="1"/>
    </xf>
    <xf numFmtId="0" fontId="0" fillId="5" borderId="0" xfId="0" applyFill="1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2" fontId="6" fillId="0" borderId="3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2" borderId="6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center"/>
    </xf>
  </cellXfs>
  <cellStyles count="2">
    <cellStyle name="Normalny" xfId="0" builtinId="0"/>
    <cellStyle name="Normalny_2007 poczta wychodząca i przychodząca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2"/>
  <sheetViews>
    <sheetView tabSelected="1" zoomScale="70" zoomScaleNormal="70" zoomScaleSheetLayoutView="87" workbookViewId="0">
      <selection activeCell="G44" sqref="G44"/>
    </sheetView>
  </sheetViews>
  <sheetFormatPr defaultRowHeight="15" x14ac:dyDescent="0.25"/>
  <cols>
    <col min="2" max="2" width="14.140625" bestFit="1" customWidth="1"/>
    <col min="3" max="3" width="17.7109375" customWidth="1"/>
    <col min="4" max="4" width="12.5703125" customWidth="1"/>
    <col min="5" max="5" width="21.85546875" customWidth="1"/>
    <col min="6" max="6" width="13.85546875" customWidth="1"/>
    <col min="7" max="7" width="14.7109375" customWidth="1"/>
    <col min="9" max="9" width="16" bestFit="1" customWidth="1"/>
    <col min="10" max="10" width="30.42578125" customWidth="1"/>
    <col min="11" max="11" width="27" customWidth="1"/>
    <col min="12" max="12" width="31.5703125" customWidth="1"/>
    <col min="13" max="13" width="15.42578125" customWidth="1"/>
    <col min="14" max="14" width="21.7109375" customWidth="1"/>
    <col min="15" max="15" width="22.5703125" customWidth="1"/>
    <col min="16" max="16" width="22" customWidth="1"/>
    <col min="17" max="17" width="21.5703125" customWidth="1"/>
    <col min="18" max="18" width="26" customWidth="1"/>
  </cols>
  <sheetData>
    <row r="1" spans="1:17" ht="15.75" x14ac:dyDescent="0.25">
      <c r="A1" s="58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7" ht="15.75" x14ac:dyDescent="0.25">
      <c r="A2" s="61" t="s">
        <v>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1:17" ht="30" x14ac:dyDescent="0.25">
      <c r="A3" s="6" t="s">
        <v>13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15</v>
      </c>
      <c r="J3" s="2" t="s">
        <v>12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3" t="s">
        <v>46</v>
      </c>
      <c r="Q3" s="13" t="s">
        <v>47</v>
      </c>
    </row>
    <row r="4" spans="1:17" ht="90" x14ac:dyDescent="0.25">
      <c r="A4" s="18">
        <v>1</v>
      </c>
      <c r="B4" s="3" t="s">
        <v>16</v>
      </c>
      <c r="C4" s="3" t="s">
        <v>77</v>
      </c>
      <c r="D4" s="3" t="s">
        <v>78</v>
      </c>
      <c r="E4" s="3" t="s">
        <v>77</v>
      </c>
      <c r="F4" s="3" t="s">
        <v>79</v>
      </c>
      <c r="G4" s="3" t="s">
        <v>28</v>
      </c>
      <c r="H4" s="3">
        <v>13</v>
      </c>
      <c r="I4" s="3" t="s">
        <v>80</v>
      </c>
      <c r="J4" s="19" t="s">
        <v>81</v>
      </c>
      <c r="K4" s="3" t="s">
        <v>82</v>
      </c>
      <c r="L4" s="20" t="s">
        <v>83</v>
      </c>
      <c r="M4" s="21" t="s">
        <v>84</v>
      </c>
      <c r="N4" s="22"/>
      <c r="O4" s="3" t="s">
        <v>21</v>
      </c>
      <c r="P4" s="46">
        <v>0</v>
      </c>
      <c r="Q4" s="46">
        <v>0</v>
      </c>
    </row>
    <row r="5" spans="1:17" ht="60" x14ac:dyDescent="0.25">
      <c r="A5" s="18">
        <v>2</v>
      </c>
      <c r="B5" s="3" t="s">
        <v>16</v>
      </c>
      <c r="C5" s="3" t="s">
        <v>77</v>
      </c>
      <c r="D5" s="3">
        <v>44</v>
      </c>
      <c r="E5" s="3" t="s">
        <v>77</v>
      </c>
      <c r="F5" s="3" t="s">
        <v>79</v>
      </c>
      <c r="G5" s="3" t="s">
        <v>28</v>
      </c>
      <c r="H5" s="3">
        <v>1</v>
      </c>
      <c r="I5" s="3" t="s">
        <v>31</v>
      </c>
      <c r="J5" s="20" t="s">
        <v>85</v>
      </c>
      <c r="K5" s="23" t="s">
        <v>86</v>
      </c>
      <c r="L5" s="20" t="s">
        <v>83</v>
      </c>
      <c r="M5" s="21">
        <v>45291</v>
      </c>
      <c r="N5" s="22"/>
      <c r="O5" s="3" t="s">
        <v>21</v>
      </c>
      <c r="P5" s="46">
        <v>0</v>
      </c>
      <c r="Q5" s="46">
        <v>0</v>
      </c>
    </row>
    <row r="6" spans="1:17" ht="60" x14ac:dyDescent="0.25">
      <c r="A6" s="18">
        <v>3</v>
      </c>
      <c r="B6" s="3" t="s">
        <v>16</v>
      </c>
      <c r="C6" s="3" t="s">
        <v>25</v>
      </c>
      <c r="D6" s="3">
        <v>410</v>
      </c>
      <c r="E6" s="3" t="s">
        <v>25</v>
      </c>
      <c r="F6" s="3" t="s">
        <v>26</v>
      </c>
      <c r="G6" s="3" t="s">
        <v>28</v>
      </c>
      <c r="H6" s="3">
        <v>3</v>
      </c>
      <c r="I6" s="3" t="s">
        <v>87</v>
      </c>
      <c r="J6" s="20" t="s">
        <v>88</v>
      </c>
      <c r="K6" s="3" t="s">
        <v>89</v>
      </c>
      <c r="L6" s="3" t="s">
        <v>30</v>
      </c>
      <c r="M6" s="21">
        <v>45657</v>
      </c>
      <c r="N6" s="22"/>
      <c r="O6" s="3" t="s">
        <v>21</v>
      </c>
      <c r="P6" s="46">
        <v>0</v>
      </c>
      <c r="Q6" s="46">
        <v>0</v>
      </c>
    </row>
    <row r="7" spans="1:17" x14ac:dyDescent="0.25">
      <c r="A7" s="64" t="s">
        <v>14</v>
      </c>
      <c r="B7" s="65"/>
      <c r="C7" s="65"/>
      <c r="D7" s="65"/>
      <c r="E7" s="65"/>
      <c r="F7" s="65"/>
      <c r="G7" s="66"/>
      <c r="H7" s="8">
        <f>H6+H5+H4</f>
        <v>17</v>
      </c>
      <c r="I7" s="79"/>
      <c r="J7" s="80"/>
      <c r="K7" s="80"/>
      <c r="L7" s="80"/>
      <c r="M7" s="80"/>
      <c r="N7" s="80"/>
      <c r="O7" s="81"/>
      <c r="P7" s="47"/>
      <c r="Q7" s="47"/>
    </row>
    <row r="8" spans="1:17" ht="21" customHeight="1" x14ac:dyDescent="0.25">
      <c r="A8" s="61" t="s">
        <v>52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3"/>
      <c r="P8" s="47"/>
      <c r="Q8" s="47"/>
    </row>
    <row r="9" spans="1:17" ht="30" x14ac:dyDescent="0.25">
      <c r="A9" s="6" t="s">
        <v>13</v>
      </c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15</v>
      </c>
      <c r="J9" s="2" t="s">
        <v>12</v>
      </c>
      <c r="K9" s="1" t="s">
        <v>7</v>
      </c>
      <c r="L9" s="1" t="s">
        <v>8</v>
      </c>
      <c r="M9" s="1" t="s">
        <v>9</v>
      </c>
      <c r="N9" s="1" t="s">
        <v>10</v>
      </c>
      <c r="O9" s="1" t="s">
        <v>11</v>
      </c>
      <c r="P9" s="47"/>
      <c r="Q9" s="47"/>
    </row>
    <row r="10" spans="1:17" ht="60" x14ac:dyDescent="0.25">
      <c r="A10" s="24">
        <v>1</v>
      </c>
      <c r="B10" s="3" t="s">
        <v>53</v>
      </c>
      <c r="C10" s="3" t="s">
        <v>53</v>
      </c>
      <c r="D10" s="3">
        <v>106</v>
      </c>
      <c r="E10" s="3" t="s">
        <v>54</v>
      </c>
      <c r="F10" s="3" t="s">
        <v>55</v>
      </c>
      <c r="G10" s="3" t="s">
        <v>53</v>
      </c>
      <c r="H10" s="3">
        <v>1</v>
      </c>
      <c r="I10" s="3" t="s">
        <v>56</v>
      </c>
      <c r="J10" s="3" t="s">
        <v>61</v>
      </c>
      <c r="K10" s="21">
        <v>45012</v>
      </c>
      <c r="L10" s="3" t="s">
        <v>57</v>
      </c>
      <c r="M10" s="21" t="s">
        <v>58</v>
      </c>
      <c r="N10" s="3" t="s">
        <v>71</v>
      </c>
      <c r="O10" s="25" t="s">
        <v>21</v>
      </c>
      <c r="P10" s="48">
        <v>0</v>
      </c>
      <c r="Q10" s="48">
        <v>0</v>
      </c>
    </row>
    <row r="11" spans="1:17" ht="60" x14ac:dyDescent="0.25">
      <c r="A11" s="24">
        <v>2</v>
      </c>
      <c r="B11" s="3" t="s">
        <v>53</v>
      </c>
      <c r="C11" s="3" t="s">
        <v>53</v>
      </c>
      <c r="D11" s="3">
        <v>36</v>
      </c>
      <c r="E11" s="3" t="s">
        <v>59</v>
      </c>
      <c r="F11" s="3" t="s">
        <v>55</v>
      </c>
      <c r="G11" s="3" t="s">
        <v>53</v>
      </c>
      <c r="H11" s="3">
        <v>1</v>
      </c>
      <c r="I11" s="3" t="s">
        <v>60</v>
      </c>
      <c r="J11" s="3" t="s">
        <v>62</v>
      </c>
      <c r="K11" s="21" t="s">
        <v>63</v>
      </c>
      <c r="L11" s="3" t="s">
        <v>72</v>
      </c>
      <c r="M11" s="21" t="s">
        <v>64</v>
      </c>
      <c r="N11" s="3" t="s">
        <v>71</v>
      </c>
      <c r="O11" s="25" t="s">
        <v>21</v>
      </c>
      <c r="P11" s="48">
        <v>0</v>
      </c>
      <c r="Q11" s="48">
        <v>0</v>
      </c>
    </row>
    <row r="12" spans="1:17" ht="60" x14ac:dyDescent="0.25">
      <c r="A12" s="24">
        <v>3</v>
      </c>
      <c r="B12" s="3" t="s">
        <v>53</v>
      </c>
      <c r="C12" s="3" t="s">
        <v>53</v>
      </c>
      <c r="D12" s="26" t="s">
        <v>65</v>
      </c>
      <c r="E12" s="3" t="s">
        <v>66</v>
      </c>
      <c r="F12" s="3" t="s">
        <v>55</v>
      </c>
      <c r="G12" s="3" t="s">
        <v>53</v>
      </c>
      <c r="H12" s="3">
        <v>1</v>
      </c>
      <c r="I12" s="3" t="s">
        <v>60</v>
      </c>
      <c r="J12" s="27" t="s">
        <v>68</v>
      </c>
      <c r="K12" s="21" t="s">
        <v>67</v>
      </c>
      <c r="L12" s="27" t="s">
        <v>69</v>
      </c>
      <c r="M12" s="21" t="s">
        <v>58</v>
      </c>
      <c r="N12" s="22" t="s">
        <v>70</v>
      </c>
      <c r="O12" s="25" t="s">
        <v>21</v>
      </c>
      <c r="P12" s="48">
        <v>0</v>
      </c>
      <c r="Q12" s="48">
        <v>0</v>
      </c>
    </row>
    <row r="13" spans="1:17" ht="60" x14ac:dyDescent="0.25">
      <c r="A13" s="24">
        <v>4</v>
      </c>
      <c r="B13" s="3" t="s">
        <v>53</v>
      </c>
      <c r="C13" s="3" t="s">
        <v>53</v>
      </c>
      <c r="D13" s="26" t="s">
        <v>73</v>
      </c>
      <c r="E13" s="3" t="s">
        <v>74</v>
      </c>
      <c r="F13" s="3" t="s">
        <v>55</v>
      </c>
      <c r="G13" s="3" t="s">
        <v>53</v>
      </c>
      <c r="H13" s="3">
        <v>1</v>
      </c>
      <c r="I13" s="24" t="s">
        <v>75</v>
      </c>
      <c r="J13" s="27" t="s">
        <v>76</v>
      </c>
      <c r="K13" s="21" t="s">
        <v>63</v>
      </c>
      <c r="L13" s="3" t="s">
        <v>57</v>
      </c>
      <c r="M13" s="21" t="s">
        <v>58</v>
      </c>
      <c r="N13" s="22" t="s">
        <v>71</v>
      </c>
      <c r="O13" s="25" t="s">
        <v>21</v>
      </c>
      <c r="P13" s="48">
        <v>0</v>
      </c>
      <c r="Q13" s="48">
        <v>0</v>
      </c>
    </row>
    <row r="14" spans="1:17" x14ac:dyDescent="0.25">
      <c r="A14" s="85" t="s">
        <v>14</v>
      </c>
      <c r="B14" s="86"/>
      <c r="C14" s="86"/>
      <c r="D14" s="86"/>
      <c r="E14" s="86"/>
      <c r="F14" s="86"/>
      <c r="G14" s="87"/>
      <c r="H14" s="28">
        <f>H13+H12+H11+H10</f>
        <v>4</v>
      </c>
      <c r="I14" s="82"/>
      <c r="J14" s="83"/>
      <c r="K14" s="83"/>
      <c r="L14" s="83"/>
      <c r="M14" s="83"/>
      <c r="N14" s="83"/>
      <c r="O14" s="84"/>
      <c r="P14" s="47"/>
      <c r="Q14" s="47"/>
    </row>
    <row r="15" spans="1:17" ht="15.75" x14ac:dyDescent="0.25">
      <c r="A15" s="61" t="s">
        <v>90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  <c r="P15" s="47"/>
      <c r="Q15" s="47"/>
    </row>
    <row r="16" spans="1:17" ht="30" x14ac:dyDescent="0.25">
      <c r="A16" s="6" t="s">
        <v>13</v>
      </c>
      <c r="B16" s="1" t="s">
        <v>0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15</v>
      </c>
      <c r="J16" s="2" t="s">
        <v>12</v>
      </c>
      <c r="K16" s="1" t="s">
        <v>7</v>
      </c>
      <c r="L16" s="1" t="s">
        <v>8</v>
      </c>
      <c r="M16" s="1" t="s">
        <v>9</v>
      </c>
      <c r="N16" s="1" t="s">
        <v>10</v>
      </c>
      <c r="O16" s="1" t="s">
        <v>11</v>
      </c>
      <c r="P16" s="47"/>
      <c r="Q16" s="47"/>
    </row>
    <row r="17" spans="1:18" ht="60" x14ac:dyDescent="0.25">
      <c r="A17" s="39">
        <v>1</v>
      </c>
      <c r="B17" s="38" t="s">
        <v>17</v>
      </c>
      <c r="C17" s="38" t="s">
        <v>43</v>
      </c>
      <c r="D17" s="38">
        <v>1</v>
      </c>
      <c r="E17" s="38" t="s">
        <v>43</v>
      </c>
      <c r="F17" s="38" t="s">
        <v>43</v>
      </c>
      <c r="G17" s="38" t="s">
        <v>119</v>
      </c>
      <c r="H17" s="38">
        <v>1</v>
      </c>
      <c r="I17" s="38" t="s">
        <v>38</v>
      </c>
      <c r="J17" s="38">
        <v>79</v>
      </c>
      <c r="K17" s="42">
        <v>45014</v>
      </c>
      <c r="L17" s="38" t="s">
        <v>110</v>
      </c>
      <c r="M17" s="42">
        <v>45657</v>
      </c>
      <c r="N17" s="38"/>
      <c r="O17" s="41" t="s">
        <v>21</v>
      </c>
      <c r="P17" s="46">
        <v>0</v>
      </c>
      <c r="Q17" s="46">
        <v>0</v>
      </c>
    </row>
    <row r="18" spans="1:18" ht="60" x14ac:dyDescent="0.25">
      <c r="A18" s="39">
        <v>2</v>
      </c>
      <c r="B18" s="38" t="s">
        <v>17</v>
      </c>
      <c r="C18" s="38" t="s">
        <v>35</v>
      </c>
      <c r="D18" s="38" t="s">
        <v>120</v>
      </c>
      <c r="E18" s="38" t="s">
        <v>35</v>
      </c>
      <c r="F18" s="38" t="s">
        <v>35</v>
      </c>
      <c r="G18" s="38" t="s">
        <v>33</v>
      </c>
      <c r="H18" s="38">
        <v>2</v>
      </c>
      <c r="I18" s="38" t="s">
        <v>36</v>
      </c>
      <c r="J18" s="38" t="s">
        <v>121</v>
      </c>
      <c r="K18" s="42">
        <v>45015</v>
      </c>
      <c r="L18" s="38" t="s">
        <v>37</v>
      </c>
      <c r="M18" s="42">
        <v>45657</v>
      </c>
      <c r="N18" s="38"/>
      <c r="O18" s="41" t="s">
        <v>21</v>
      </c>
      <c r="P18" s="46">
        <v>0</v>
      </c>
      <c r="Q18" s="46">
        <v>0</v>
      </c>
    </row>
    <row r="19" spans="1:18" ht="60" x14ac:dyDescent="0.25">
      <c r="A19" s="39">
        <v>3</v>
      </c>
      <c r="B19" s="38" t="s">
        <v>17</v>
      </c>
      <c r="C19" s="38" t="s">
        <v>35</v>
      </c>
      <c r="D19" s="38" t="s">
        <v>120</v>
      </c>
      <c r="E19" s="38" t="s">
        <v>35</v>
      </c>
      <c r="F19" s="38" t="s">
        <v>35</v>
      </c>
      <c r="G19" s="38" t="s">
        <v>33</v>
      </c>
      <c r="H19" s="38">
        <v>1</v>
      </c>
      <c r="I19" s="38" t="s">
        <v>122</v>
      </c>
      <c r="J19" s="38">
        <v>60</v>
      </c>
      <c r="K19" s="42">
        <v>45015</v>
      </c>
      <c r="L19" s="38" t="s">
        <v>37</v>
      </c>
      <c r="M19" s="42">
        <v>45657</v>
      </c>
      <c r="N19" s="44"/>
      <c r="O19" s="41" t="s">
        <v>21</v>
      </c>
      <c r="P19" s="46">
        <v>0</v>
      </c>
      <c r="Q19" s="46">
        <v>0</v>
      </c>
    </row>
    <row r="20" spans="1:18" x14ac:dyDescent="0.25">
      <c r="A20" s="64" t="s">
        <v>14</v>
      </c>
      <c r="B20" s="65"/>
      <c r="C20" s="65"/>
      <c r="D20" s="65"/>
      <c r="E20" s="65"/>
      <c r="F20" s="65"/>
      <c r="G20" s="66"/>
      <c r="H20" s="8">
        <f>H19+H18+H17</f>
        <v>4</v>
      </c>
      <c r="I20" s="7"/>
      <c r="J20" s="7"/>
      <c r="K20" s="7"/>
      <c r="L20" s="2"/>
      <c r="M20" s="4"/>
      <c r="N20" s="5"/>
      <c r="O20" s="2"/>
      <c r="P20" s="47"/>
      <c r="Q20" s="47"/>
    </row>
    <row r="21" spans="1:18" ht="15.75" x14ac:dyDescent="0.25">
      <c r="A21" s="67" t="s">
        <v>23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  <c r="P21" s="47"/>
      <c r="Q21" s="47"/>
    </row>
    <row r="22" spans="1:18" ht="30" x14ac:dyDescent="0.25">
      <c r="A22" s="6" t="s">
        <v>13</v>
      </c>
      <c r="B22" s="1" t="s">
        <v>0</v>
      </c>
      <c r="C22" s="1" t="s">
        <v>1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6</v>
      </c>
      <c r="I22" s="1" t="s">
        <v>15</v>
      </c>
      <c r="J22" s="2" t="s">
        <v>12</v>
      </c>
      <c r="K22" s="1" t="s">
        <v>7</v>
      </c>
      <c r="L22" s="1" t="s">
        <v>8</v>
      </c>
      <c r="M22" s="1" t="s">
        <v>9</v>
      </c>
      <c r="N22" s="1" t="s">
        <v>10</v>
      </c>
      <c r="O22" s="1" t="s">
        <v>11</v>
      </c>
      <c r="P22" s="47"/>
      <c r="Q22" s="47"/>
    </row>
    <row r="23" spans="1:18" ht="60" x14ac:dyDescent="0.25">
      <c r="A23" s="6">
        <v>1</v>
      </c>
      <c r="B23" s="1" t="s">
        <v>18</v>
      </c>
      <c r="C23" s="2" t="s">
        <v>91</v>
      </c>
      <c r="D23" s="29" t="s">
        <v>92</v>
      </c>
      <c r="E23" s="2" t="s">
        <v>91</v>
      </c>
      <c r="F23" s="2" t="s">
        <v>93</v>
      </c>
      <c r="G23" s="2" t="s">
        <v>39</v>
      </c>
      <c r="H23" s="2">
        <v>6</v>
      </c>
      <c r="I23" s="2" t="s">
        <v>34</v>
      </c>
      <c r="J23" s="2" t="s">
        <v>94</v>
      </c>
      <c r="K23" s="4" t="s">
        <v>63</v>
      </c>
      <c r="L23" s="2"/>
      <c r="M23" s="4"/>
      <c r="N23" s="2" t="s">
        <v>95</v>
      </c>
      <c r="O23" s="30" t="s">
        <v>21</v>
      </c>
      <c r="P23" s="49">
        <v>0</v>
      </c>
      <c r="Q23" s="49">
        <v>0</v>
      </c>
    </row>
    <row r="24" spans="1:18" x14ac:dyDescent="0.25">
      <c r="A24" s="70" t="s">
        <v>14</v>
      </c>
      <c r="B24" s="71"/>
      <c r="C24" s="71"/>
      <c r="D24" s="71"/>
      <c r="E24" s="71"/>
      <c r="F24" s="71"/>
      <c r="G24" s="72"/>
      <c r="H24" s="9">
        <f>H23</f>
        <v>6</v>
      </c>
      <c r="I24" s="2"/>
      <c r="J24" s="2"/>
      <c r="K24" s="2"/>
      <c r="L24" s="2"/>
      <c r="M24" s="4"/>
      <c r="N24" s="10"/>
      <c r="O24" s="2"/>
      <c r="P24" s="47"/>
      <c r="Q24" s="47"/>
    </row>
    <row r="25" spans="1:18" ht="15.75" x14ac:dyDescent="0.25">
      <c r="A25" s="67" t="s">
        <v>24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9"/>
      <c r="P25" s="47"/>
      <c r="Q25" s="47"/>
    </row>
    <row r="26" spans="1:18" ht="30" x14ac:dyDescent="0.25">
      <c r="A26" s="6" t="s">
        <v>13</v>
      </c>
      <c r="B26" s="24" t="s">
        <v>0</v>
      </c>
      <c r="C26" s="24" t="s">
        <v>1</v>
      </c>
      <c r="D26" s="24" t="s">
        <v>2</v>
      </c>
      <c r="E26" s="24" t="s">
        <v>3</v>
      </c>
      <c r="F26" s="24" t="s">
        <v>4</v>
      </c>
      <c r="G26" s="24" t="s">
        <v>5</v>
      </c>
      <c r="H26" s="24" t="s">
        <v>6</v>
      </c>
      <c r="I26" s="24" t="s">
        <v>15</v>
      </c>
      <c r="J26" s="3" t="s">
        <v>12</v>
      </c>
      <c r="K26" s="24" t="s">
        <v>7</v>
      </c>
      <c r="L26" s="24" t="s">
        <v>8</v>
      </c>
      <c r="M26" s="24" t="s">
        <v>9</v>
      </c>
      <c r="N26" s="1" t="s">
        <v>10</v>
      </c>
      <c r="O26" s="1" t="s">
        <v>11</v>
      </c>
      <c r="P26" s="47"/>
      <c r="Q26" s="47"/>
    </row>
    <row r="27" spans="1:18" ht="60" x14ac:dyDescent="0.25">
      <c r="A27" s="6">
        <v>1</v>
      </c>
      <c r="B27" s="1" t="s">
        <v>19</v>
      </c>
      <c r="C27" s="1" t="s">
        <v>96</v>
      </c>
      <c r="D27" s="31" t="s">
        <v>97</v>
      </c>
      <c r="E27" s="1" t="s">
        <v>96</v>
      </c>
      <c r="F27" s="1" t="s">
        <v>40</v>
      </c>
      <c r="G27" s="1" t="s">
        <v>41</v>
      </c>
      <c r="H27" s="1">
        <v>6</v>
      </c>
      <c r="I27" s="1" t="s">
        <v>98</v>
      </c>
      <c r="J27" s="2" t="s">
        <v>99</v>
      </c>
      <c r="K27" s="2" t="s">
        <v>100</v>
      </c>
      <c r="L27" s="1" t="s">
        <v>101</v>
      </c>
      <c r="M27" s="2" t="s">
        <v>102</v>
      </c>
      <c r="N27" s="2"/>
      <c r="O27" s="32" t="s">
        <v>21</v>
      </c>
      <c r="P27" s="46">
        <v>0</v>
      </c>
      <c r="Q27" s="46">
        <v>0</v>
      </c>
    </row>
    <row r="28" spans="1:18" ht="57.75" customHeight="1" x14ac:dyDescent="0.25">
      <c r="A28" s="6">
        <v>2</v>
      </c>
      <c r="B28" s="1" t="s">
        <v>19</v>
      </c>
      <c r="C28" s="1" t="s">
        <v>19</v>
      </c>
      <c r="D28" s="31" t="s">
        <v>103</v>
      </c>
      <c r="E28" s="1" t="s">
        <v>104</v>
      </c>
      <c r="F28" s="1" t="s">
        <v>19</v>
      </c>
      <c r="G28" s="33" t="s">
        <v>27</v>
      </c>
      <c r="H28" s="1">
        <v>5</v>
      </c>
      <c r="I28" s="1" t="s">
        <v>98</v>
      </c>
      <c r="J28" s="2" t="s">
        <v>105</v>
      </c>
      <c r="K28" s="2" t="s">
        <v>106</v>
      </c>
      <c r="L28" s="2" t="s">
        <v>107</v>
      </c>
      <c r="M28" s="2" t="s">
        <v>108</v>
      </c>
      <c r="N28" s="2"/>
      <c r="O28" s="34" t="s">
        <v>21</v>
      </c>
      <c r="P28" s="46">
        <v>0</v>
      </c>
      <c r="Q28" s="46">
        <v>0</v>
      </c>
      <c r="R28" s="16"/>
    </row>
    <row r="29" spans="1:18" ht="21.95" customHeight="1" x14ac:dyDescent="0.25">
      <c r="A29" s="70" t="s">
        <v>14</v>
      </c>
      <c r="B29" s="71"/>
      <c r="C29" s="71"/>
      <c r="D29" s="71"/>
      <c r="E29" s="71"/>
      <c r="F29" s="71"/>
      <c r="G29" s="72"/>
      <c r="H29" s="9">
        <f>H27+H28</f>
        <v>11</v>
      </c>
      <c r="I29" s="2"/>
      <c r="J29" s="2"/>
      <c r="K29" s="2"/>
      <c r="L29" s="2"/>
      <c r="M29" s="4"/>
      <c r="N29" s="10"/>
      <c r="O29" s="2"/>
      <c r="P29" s="47"/>
      <c r="Q29" s="47"/>
      <c r="R29" s="17"/>
    </row>
    <row r="30" spans="1:18" ht="21.95" customHeight="1" x14ac:dyDescent="0.25">
      <c r="A30" s="61" t="s">
        <v>42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3"/>
      <c r="P30" s="47"/>
      <c r="Q30" s="47"/>
      <c r="R30" s="17"/>
    </row>
    <row r="31" spans="1:18" ht="21.95" customHeight="1" x14ac:dyDescent="0.25">
      <c r="A31" s="6" t="s">
        <v>13</v>
      </c>
      <c r="B31" s="1" t="s">
        <v>0</v>
      </c>
      <c r="C31" s="1" t="s">
        <v>1</v>
      </c>
      <c r="D31" s="1" t="s">
        <v>2</v>
      </c>
      <c r="E31" s="1" t="s">
        <v>3</v>
      </c>
      <c r="F31" s="1" t="s">
        <v>4</v>
      </c>
      <c r="G31" s="1" t="s">
        <v>5</v>
      </c>
      <c r="H31" s="1" t="s">
        <v>6</v>
      </c>
      <c r="I31" s="1" t="s">
        <v>15</v>
      </c>
      <c r="J31" s="2" t="s">
        <v>12</v>
      </c>
      <c r="K31" s="1" t="s">
        <v>7</v>
      </c>
      <c r="L31" s="1" t="s">
        <v>8</v>
      </c>
      <c r="M31" s="1" t="s">
        <v>9</v>
      </c>
      <c r="N31" s="1" t="s">
        <v>10</v>
      </c>
      <c r="O31" s="1" t="s">
        <v>11</v>
      </c>
      <c r="P31" s="47"/>
      <c r="Q31" s="47"/>
      <c r="R31" s="17"/>
    </row>
    <row r="32" spans="1:18" ht="60" x14ac:dyDescent="0.25">
      <c r="A32" s="6">
        <v>1</v>
      </c>
      <c r="B32" s="2" t="s">
        <v>43</v>
      </c>
      <c r="C32" s="2" t="s">
        <v>44</v>
      </c>
      <c r="D32" s="2">
        <v>657</v>
      </c>
      <c r="E32" s="2" t="s">
        <v>44</v>
      </c>
      <c r="F32" s="2" t="s">
        <v>43</v>
      </c>
      <c r="G32" s="2" t="s">
        <v>45</v>
      </c>
      <c r="H32" s="2">
        <v>1</v>
      </c>
      <c r="I32" s="3" t="s">
        <v>29</v>
      </c>
      <c r="J32" s="3">
        <v>197</v>
      </c>
      <c r="K32" s="2" t="s">
        <v>109</v>
      </c>
      <c r="L32" s="2" t="s">
        <v>110</v>
      </c>
      <c r="M32" s="4" t="s">
        <v>102</v>
      </c>
      <c r="N32" s="2"/>
      <c r="O32" s="12" t="s">
        <v>21</v>
      </c>
      <c r="P32" s="46">
        <v>0</v>
      </c>
      <c r="Q32" s="46">
        <v>0</v>
      </c>
    </row>
    <row r="33" spans="1:18" ht="60" x14ac:dyDescent="0.25">
      <c r="A33" s="6">
        <v>2</v>
      </c>
      <c r="B33" s="2" t="s">
        <v>43</v>
      </c>
      <c r="C33" s="2" t="s">
        <v>111</v>
      </c>
      <c r="D33" s="2">
        <v>180</v>
      </c>
      <c r="E33" s="2" t="s">
        <v>111</v>
      </c>
      <c r="F33" s="2" t="s">
        <v>43</v>
      </c>
      <c r="G33" s="2" t="s">
        <v>45</v>
      </c>
      <c r="H33" s="2">
        <v>8</v>
      </c>
      <c r="I33" s="3" t="s">
        <v>112</v>
      </c>
      <c r="J33" s="3" t="s">
        <v>113</v>
      </c>
      <c r="K33" s="2" t="s">
        <v>63</v>
      </c>
      <c r="L33" s="2"/>
      <c r="M33" s="4"/>
      <c r="N33" s="2"/>
      <c r="O33" s="12" t="s">
        <v>21</v>
      </c>
      <c r="P33" s="46">
        <v>0</v>
      </c>
      <c r="Q33" s="46">
        <v>0</v>
      </c>
    </row>
    <row r="34" spans="1:18" ht="60" x14ac:dyDescent="0.25">
      <c r="A34" s="6">
        <v>3</v>
      </c>
      <c r="B34" s="2" t="s">
        <v>43</v>
      </c>
      <c r="C34" s="2" t="s">
        <v>114</v>
      </c>
      <c r="D34" s="2">
        <v>1245</v>
      </c>
      <c r="E34" s="2" t="s">
        <v>114</v>
      </c>
      <c r="F34" s="2" t="s">
        <v>115</v>
      </c>
      <c r="G34" s="2" t="s">
        <v>45</v>
      </c>
      <c r="H34" s="2">
        <v>3</v>
      </c>
      <c r="I34" s="3" t="s">
        <v>32</v>
      </c>
      <c r="J34" s="3" t="s">
        <v>116</v>
      </c>
      <c r="K34" s="2" t="s">
        <v>63</v>
      </c>
      <c r="L34" s="2"/>
      <c r="M34" s="4"/>
      <c r="N34" s="2"/>
      <c r="O34" s="12" t="s">
        <v>21</v>
      </c>
      <c r="P34" s="46">
        <v>0</v>
      </c>
      <c r="Q34" s="46">
        <v>0</v>
      </c>
    </row>
    <row r="35" spans="1:18" s="35" customFormat="1" ht="60" x14ac:dyDescent="0.25">
      <c r="A35" s="54">
        <v>4</v>
      </c>
      <c r="B35" s="51" t="s">
        <v>43</v>
      </c>
      <c r="C35" s="51" t="s">
        <v>117</v>
      </c>
      <c r="D35" s="51">
        <v>19</v>
      </c>
      <c r="E35" s="51" t="s">
        <v>44</v>
      </c>
      <c r="F35" s="51" t="s">
        <v>43</v>
      </c>
      <c r="G35" s="51" t="s">
        <v>45</v>
      </c>
      <c r="H35" s="51">
        <v>4</v>
      </c>
      <c r="I35" s="52" t="s">
        <v>34</v>
      </c>
      <c r="J35" s="52" t="s">
        <v>123</v>
      </c>
      <c r="K35" s="51" t="s">
        <v>63</v>
      </c>
      <c r="L35" s="51"/>
      <c r="M35" s="53"/>
      <c r="N35" s="51"/>
      <c r="O35" s="55" t="s">
        <v>21</v>
      </c>
      <c r="P35" s="46">
        <v>0</v>
      </c>
      <c r="Q35" s="46">
        <v>0</v>
      </c>
    </row>
    <row r="36" spans="1:18" ht="60" x14ac:dyDescent="0.25">
      <c r="A36" s="54">
        <v>5</v>
      </c>
      <c r="B36" s="51" t="s">
        <v>43</v>
      </c>
      <c r="C36" s="51" t="s">
        <v>117</v>
      </c>
      <c r="D36" s="51">
        <v>1089</v>
      </c>
      <c r="E36" s="51" t="s">
        <v>117</v>
      </c>
      <c r="F36" s="51" t="s">
        <v>43</v>
      </c>
      <c r="G36" s="51" t="s">
        <v>45</v>
      </c>
      <c r="H36" s="51">
        <v>9</v>
      </c>
      <c r="I36" s="51" t="s">
        <v>118</v>
      </c>
      <c r="J36" s="51" t="s">
        <v>124</v>
      </c>
      <c r="K36" s="51" t="s">
        <v>63</v>
      </c>
      <c r="L36" s="51"/>
      <c r="M36" s="53"/>
      <c r="N36" s="51"/>
      <c r="O36" s="55" t="s">
        <v>21</v>
      </c>
      <c r="P36" s="46">
        <v>0</v>
      </c>
      <c r="Q36" s="46">
        <v>0</v>
      </c>
    </row>
    <row r="37" spans="1:18" x14ac:dyDescent="0.25">
      <c r="A37" s="64" t="s">
        <v>14</v>
      </c>
      <c r="B37" s="65"/>
      <c r="C37" s="65"/>
      <c r="D37" s="65"/>
      <c r="E37" s="65"/>
      <c r="F37" s="65"/>
      <c r="G37" s="66"/>
      <c r="H37" s="8">
        <f>H36+H35+H34+H33+H32</f>
        <v>25</v>
      </c>
      <c r="I37" s="7"/>
      <c r="J37" s="7"/>
      <c r="K37" s="7"/>
      <c r="L37" s="2"/>
      <c r="M37" s="4"/>
      <c r="N37" s="5"/>
      <c r="O37" s="2"/>
    </row>
    <row r="38" spans="1:18" ht="15.75" x14ac:dyDescent="0.25">
      <c r="A38" s="73" t="s">
        <v>20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5"/>
    </row>
    <row r="39" spans="1:18" x14ac:dyDescent="0.25">
      <c r="A39" s="70" t="s">
        <v>14</v>
      </c>
      <c r="B39" s="71"/>
      <c r="C39" s="71"/>
      <c r="D39" s="71"/>
      <c r="E39" s="71"/>
      <c r="F39" s="71"/>
      <c r="G39" s="72"/>
      <c r="H39" s="11">
        <f>H7+H20+H24+H29+H37+H14</f>
        <v>67</v>
      </c>
      <c r="I39" s="76"/>
      <c r="J39" s="77"/>
      <c r="K39" s="77"/>
      <c r="L39" s="77"/>
      <c r="M39" s="77"/>
      <c r="N39" s="77"/>
      <c r="O39" s="78"/>
      <c r="P39" s="45">
        <f>P4+P5+P6+P10+P11+P12+P13+P17+P18+P19+P23+P27+P28+P32+P33+P34+P35+P36</f>
        <v>0</v>
      </c>
      <c r="Q39" s="45">
        <f>Q4+Q5+Q6+Q10+Q11+Q12+Q13+Q17+Q18+Q19+Q23+Q27+Q28+Q32+Q33+Q34+Q35+Q36</f>
        <v>0</v>
      </c>
      <c r="R39" s="14" t="s">
        <v>48</v>
      </c>
    </row>
    <row r="40" spans="1:18" x14ac:dyDescent="0.25">
      <c r="P40" s="56">
        <f>Q39+P39</f>
        <v>0</v>
      </c>
      <c r="Q40" s="57"/>
      <c r="R40" s="15" t="s">
        <v>49</v>
      </c>
    </row>
    <row r="41" spans="1:18" x14ac:dyDescent="0.25">
      <c r="P41" s="56">
        <f>P42-P40</f>
        <v>0</v>
      </c>
      <c r="Q41" s="57"/>
      <c r="R41" s="15" t="s">
        <v>125</v>
      </c>
    </row>
    <row r="42" spans="1:18" x14ac:dyDescent="0.25">
      <c r="P42" s="56">
        <f>P40*1.08</f>
        <v>0</v>
      </c>
      <c r="Q42" s="57"/>
      <c r="R42" s="15" t="s">
        <v>50</v>
      </c>
    </row>
  </sheetData>
  <autoFilter ref="B3:O19" xr:uid="{00000000-0009-0000-0000-000000000000}"/>
  <mergeCells count="21">
    <mergeCell ref="A14:G14"/>
    <mergeCell ref="A30:O30"/>
    <mergeCell ref="A37:G37"/>
    <mergeCell ref="P40:Q40"/>
    <mergeCell ref="P41:Q41"/>
    <mergeCell ref="P42:Q42"/>
    <mergeCell ref="A1:O1"/>
    <mergeCell ref="A15:O15"/>
    <mergeCell ref="A7:G7"/>
    <mergeCell ref="A20:G20"/>
    <mergeCell ref="A21:O21"/>
    <mergeCell ref="A25:O25"/>
    <mergeCell ref="A29:G29"/>
    <mergeCell ref="A38:O38"/>
    <mergeCell ref="A2:O2"/>
    <mergeCell ref="A39:G39"/>
    <mergeCell ref="I39:O39"/>
    <mergeCell ref="A24:G24"/>
    <mergeCell ref="A8:O8"/>
    <mergeCell ref="I7:O7"/>
    <mergeCell ref="I14:O14"/>
  </mergeCells>
  <phoneticPr fontId="4" type="noConversion"/>
  <pageMargins left="0.7" right="0.7" top="0.75" bottom="0.75" header="0.3" footer="0.3"/>
  <pageSetup paperSize="8" scale="4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58EA1-C848-466A-887A-E311A8EE6479}">
  <dimension ref="A1:C39"/>
  <sheetViews>
    <sheetView workbookViewId="0">
      <selection activeCell="B43" sqref="A1:B43"/>
    </sheetView>
  </sheetViews>
  <sheetFormatPr defaultRowHeight="15" x14ac:dyDescent="0.25"/>
  <cols>
    <col min="1" max="1" width="9.140625" style="35"/>
  </cols>
  <sheetData>
    <row r="1" spans="1:2" x14ac:dyDescent="0.25">
      <c r="A1"/>
    </row>
    <row r="2" spans="1:2" x14ac:dyDescent="0.25">
      <c r="A2"/>
    </row>
    <row r="3" spans="1:2" x14ac:dyDescent="0.25">
      <c r="A3" s="36" t="s">
        <v>6</v>
      </c>
      <c r="B3">
        <v>4000</v>
      </c>
    </row>
    <row r="4" spans="1:2" x14ac:dyDescent="0.25">
      <c r="A4" s="38">
        <v>13</v>
      </c>
      <c r="B4">
        <f>A4*$B$3</f>
        <v>52000</v>
      </c>
    </row>
    <row r="5" spans="1:2" x14ac:dyDescent="0.25">
      <c r="A5" s="38">
        <v>1</v>
      </c>
      <c r="B5" s="35">
        <f t="shared" ref="B5:B6" si="0">A5*$B$3</f>
        <v>4000</v>
      </c>
    </row>
    <row r="6" spans="1:2" x14ac:dyDescent="0.25">
      <c r="A6" s="38">
        <v>3</v>
      </c>
      <c r="B6" s="35">
        <f t="shared" si="0"/>
        <v>12000</v>
      </c>
    </row>
    <row r="7" spans="1:2" x14ac:dyDescent="0.25">
      <c r="A7" s="8">
        <f>A6+A5+A4</f>
        <v>17</v>
      </c>
      <c r="B7" s="50">
        <f>B6+B5+B4</f>
        <v>68000</v>
      </c>
    </row>
    <row r="8" spans="1:2" x14ac:dyDescent="0.25">
      <c r="A8"/>
    </row>
    <row r="9" spans="1:2" x14ac:dyDescent="0.25">
      <c r="A9" s="36" t="s">
        <v>6</v>
      </c>
    </row>
    <row r="10" spans="1:2" x14ac:dyDescent="0.25">
      <c r="A10" s="38">
        <v>1</v>
      </c>
      <c r="B10" s="35">
        <f t="shared" ref="B10:B13" si="1">A10*$B$3</f>
        <v>4000</v>
      </c>
    </row>
    <row r="11" spans="1:2" x14ac:dyDescent="0.25">
      <c r="A11" s="38">
        <v>1</v>
      </c>
      <c r="B11" s="35">
        <f t="shared" si="1"/>
        <v>4000</v>
      </c>
    </row>
    <row r="12" spans="1:2" x14ac:dyDescent="0.25">
      <c r="A12" s="38">
        <v>1</v>
      </c>
      <c r="B12" s="35">
        <f t="shared" si="1"/>
        <v>4000</v>
      </c>
    </row>
    <row r="13" spans="1:2" x14ac:dyDescent="0.25">
      <c r="A13" s="38">
        <v>1</v>
      </c>
      <c r="B13" s="35">
        <f t="shared" si="1"/>
        <v>4000</v>
      </c>
    </row>
    <row r="14" spans="1:2" x14ac:dyDescent="0.25">
      <c r="A14" s="28">
        <f>A13+A12+A11+A10</f>
        <v>4</v>
      </c>
      <c r="B14" s="50">
        <f>B13+B12+B11+B10</f>
        <v>16000</v>
      </c>
    </row>
    <row r="15" spans="1:2" x14ac:dyDescent="0.25">
      <c r="A15"/>
    </row>
    <row r="16" spans="1:2" x14ac:dyDescent="0.25">
      <c r="A16" s="36" t="s">
        <v>6</v>
      </c>
    </row>
    <row r="17" spans="1:2" x14ac:dyDescent="0.25">
      <c r="A17" s="38">
        <v>1</v>
      </c>
      <c r="B17" s="35">
        <f t="shared" ref="B17:B19" si="2">A17*$B$3</f>
        <v>4000</v>
      </c>
    </row>
    <row r="18" spans="1:2" x14ac:dyDescent="0.25">
      <c r="A18" s="38">
        <v>2</v>
      </c>
      <c r="B18" s="35">
        <f t="shared" si="2"/>
        <v>8000</v>
      </c>
    </row>
    <row r="19" spans="1:2" x14ac:dyDescent="0.25">
      <c r="A19" s="38">
        <v>1</v>
      </c>
      <c r="B19" s="35">
        <f t="shared" si="2"/>
        <v>4000</v>
      </c>
    </row>
    <row r="20" spans="1:2" x14ac:dyDescent="0.25">
      <c r="A20" s="8">
        <f>A19+A18+A17</f>
        <v>4</v>
      </c>
      <c r="B20" s="50">
        <f>B19+B18+B17</f>
        <v>16000</v>
      </c>
    </row>
    <row r="21" spans="1:2" x14ac:dyDescent="0.25">
      <c r="A21"/>
    </row>
    <row r="22" spans="1:2" x14ac:dyDescent="0.25">
      <c r="A22" s="36" t="s">
        <v>6</v>
      </c>
    </row>
    <row r="23" spans="1:2" x14ac:dyDescent="0.25">
      <c r="A23" s="37">
        <v>6</v>
      </c>
      <c r="B23" s="35">
        <f t="shared" ref="B23" si="3">A23*$B$3</f>
        <v>24000</v>
      </c>
    </row>
    <row r="24" spans="1:2" x14ac:dyDescent="0.25">
      <c r="A24" s="9">
        <f>A23</f>
        <v>6</v>
      </c>
      <c r="B24" s="50">
        <f>B23</f>
        <v>24000</v>
      </c>
    </row>
    <row r="25" spans="1:2" x14ac:dyDescent="0.25">
      <c r="A25"/>
    </row>
    <row r="26" spans="1:2" x14ac:dyDescent="0.25">
      <c r="A26" s="43" t="s">
        <v>6</v>
      </c>
    </row>
    <row r="27" spans="1:2" x14ac:dyDescent="0.25">
      <c r="A27" s="36">
        <v>6</v>
      </c>
      <c r="B27" s="35">
        <f t="shared" ref="B27:B28" si="4">A27*$B$3</f>
        <v>24000</v>
      </c>
    </row>
    <row r="28" spans="1:2" x14ac:dyDescent="0.25">
      <c r="A28" s="36">
        <v>5</v>
      </c>
      <c r="B28" s="35">
        <f t="shared" si="4"/>
        <v>20000</v>
      </c>
    </row>
    <row r="29" spans="1:2" x14ac:dyDescent="0.25">
      <c r="A29" s="9">
        <f>A27+A28</f>
        <v>11</v>
      </c>
      <c r="B29" s="50">
        <f>B28+B27</f>
        <v>44000</v>
      </c>
    </row>
    <row r="30" spans="1:2" x14ac:dyDescent="0.25">
      <c r="A30"/>
    </row>
    <row r="31" spans="1:2" x14ac:dyDescent="0.25">
      <c r="A31" s="36" t="s">
        <v>6</v>
      </c>
    </row>
    <row r="32" spans="1:2" x14ac:dyDescent="0.25">
      <c r="A32" s="37">
        <v>1</v>
      </c>
      <c r="B32" s="35">
        <f t="shared" ref="B32:B35" si="5">A32*$B$3</f>
        <v>4000</v>
      </c>
    </row>
    <row r="33" spans="1:3" x14ac:dyDescent="0.25">
      <c r="A33" s="37">
        <v>8</v>
      </c>
      <c r="B33" s="35">
        <f t="shared" si="5"/>
        <v>32000</v>
      </c>
    </row>
    <row r="34" spans="1:3" x14ac:dyDescent="0.25">
      <c r="A34" s="37">
        <v>3</v>
      </c>
      <c r="B34" s="35">
        <f t="shared" si="5"/>
        <v>12000</v>
      </c>
    </row>
    <row r="35" spans="1:3" x14ac:dyDescent="0.25">
      <c r="A35" s="37">
        <v>13</v>
      </c>
      <c r="B35" s="35">
        <f t="shared" si="5"/>
        <v>52000</v>
      </c>
    </row>
    <row r="36" spans="1:3" x14ac:dyDescent="0.25">
      <c r="A36" s="8">
        <f>A35+A34+A33+A32</f>
        <v>25</v>
      </c>
      <c r="B36" s="50">
        <f>SUM(B32:B35)</f>
        <v>100000</v>
      </c>
      <c r="C36">
        <f>A36*B3</f>
        <v>100000</v>
      </c>
    </row>
    <row r="37" spans="1:3" x14ac:dyDescent="0.25">
      <c r="A37"/>
    </row>
    <row r="38" spans="1:3" x14ac:dyDescent="0.25">
      <c r="A38" s="40">
        <f>A7+A20+A24+A29+A36+A14</f>
        <v>67</v>
      </c>
      <c r="B38">
        <f>SUM(B35+B34+B33+B32+B28+B27+B23+B19+B18+B17+B13+B12+B11+B10+B6+B5+B4)</f>
        <v>268000</v>
      </c>
    </row>
    <row r="39" spans="1:3" x14ac:dyDescent="0.25">
      <c r="B39">
        <f>B36+B29+B24+B20+B14+B7</f>
        <v>268000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2023-06-06T08:19:05Z</dcterms:modified>
</cp:coreProperties>
</file>