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!!NOWE ŚWIEŻE!!\_2022\_Agregacje pow. 10000\19. Wywóz śmieci\POSTĘPOWANIE\"/>
    </mc:Choice>
  </mc:AlternateContent>
  <xr:revisionPtr revIDLastSave="0" documentId="13_ncr:1_{BF4D130B-42BF-4430-8C7A-39F94C37B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  <sheet name="RZGW Gliwice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2" i="1" l="1"/>
  <c r="Y52" i="1"/>
  <c r="Z52" i="1" s="1"/>
  <c r="Y51" i="1"/>
  <c r="Z51" i="1" s="1"/>
  <c r="Y46" i="1"/>
  <c r="Y47" i="1"/>
  <c r="Z47" i="1" s="1"/>
  <c r="Y48" i="1"/>
  <c r="Y49" i="1"/>
  <c r="Y45" i="1"/>
  <c r="Z42" i="1"/>
  <c r="Y42" i="1"/>
  <c r="Y40" i="1"/>
  <c r="Z40" i="1" s="1"/>
  <c r="AA40" i="1" s="1"/>
  <c r="Z41" i="1"/>
  <c r="AA41" i="1" s="1"/>
  <c r="Y41" i="1"/>
  <c r="Y43" i="1"/>
  <c r="Z43" i="1" s="1"/>
  <c r="Y44" i="1"/>
  <c r="Z44" i="1" s="1"/>
  <c r="Z45" i="1"/>
  <c r="Z46" i="1"/>
  <c r="Z48" i="1"/>
  <c r="Z49" i="1"/>
  <c r="Y50" i="1"/>
  <c r="Z50" i="1" s="1"/>
  <c r="AA50" i="1" l="1"/>
  <c r="AA51" i="1"/>
  <c r="AA52" i="1"/>
  <c r="AA43" i="1"/>
  <c r="AA44" i="1"/>
  <c r="AA48" i="1"/>
  <c r="AA49" i="1"/>
  <c r="AA47" i="1"/>
  <c r="AA46" i="1"/>
  <c r="AA45" i="1"/>
  <c r="Y39" i="1"/>
  <c r="Z39" i="1" s="1"/>
  <c r="AA39" i="1" s="1"/>
  <c r="Y38" i="1"/>
  <c r="Z38" i="1" s="1"/>
  <c r="AA38" i="1" s="1"/>
  <c r="Z53" i="1" l="1"/>
  <c r="AB51" i="1"/>
  <c r="AE23" i="1"/>
  <c r="AA53" i="1" l="1"/>
  <c r="AE25" i="1"/>
  <c r="AE17" i="1"/>
  <c r="AE18" i="1"/>
  <c r="AE26" i="1" l="1"/>
  <c r="AE19" i="1"/>
  <c r="AE21" i="1" s="1"/>
  <c r="AE20" i="1" l="1"/>
  <c r="AG20" i="1"/>
  <c r="AE7" i="1" l="1"/>
  <c r="AE28" i="1"/>
  <c r="AE27" i="1" s="1"/>
  <c r="AG27" i="1" l="1"/>
  <c r="AE8" i="1" l="1"/>
  <c r="AE9" i="1" s="1"/>
  <c r="AE11" i="1" s="1"/>
  <c r="G7" i="4"/>
  <c r="G6" i="4"/>
  <c r="G5" i="4"/>
  <c r="G4" i="4"/>
  <c r="G3" i="4"/>
  <c r="AE10" i="1" l="1"/>
  <c r="AG10" i="1"/>
  <c r="G8" i="4"/>
</calcChain>
</file>

<file path=xl/sharedStrings.xml><?xml version="1.0" encoding="utf-8"?>
<sst xmlns="http://schemas.openxmlformats.org/spreadsheetml/2006/main" count="277" uniqueCount="113">
  <si>
    <t>obiekt</t>
  </si>
  <si>
    <t>łączna cena brutto za wywóz (zł)</t>
  </si>
  <si>
    <t>uwagi</t>
  </si>
  <si>
    <t>ilość szamb</t>
  </si>
  <si>
    <t>pojemność w m3</t>
  </si>
  <si>
    <t xml:space="preserve">Wywóz nieczystości płynnych przy użyciu wozu asenizacyjnego ze zbiorników bezodpływowych (szamb) oraz innych nieczystości (w tym śmieci) </t>
  </si>
  <si>
    <t>cena brutto za jednorazowy wywóz (zł)</t>
  </si>
  <si>
    <t xml:space="preserve">częstotliwość wywozu szamba (do końca 2019 r.) </t>
  </si>
  <si>
    <t>RZGW Gliwice</t>
  </si>
  <si>
    <t>RAZEM:</t>
  </si>
  <si>
    <t>budynek mieszkalny ul. Kanałowa 1,Gliwice- Łabędy</t>
  </si>
  <si>
    <t>budynek mieszkalny ul. Kanałowa 4,Gliwice- Łabędy</t>
  </si>
  <si>
    <t>budynek mieszkalny ul. Długa 262, Mysłowice- Dziećkowice</t>
  </si>
  <si>
    <t>budynki mieszkalne przy Śluzie Dzierżno od strony Pyskowic</t>
  </si>
  <si>
    <t>budynki mieszkalne przy Śluzie Dzierżno od strony Byciny</t>
  </si>
  <si>
    <t>ul.Śluzy V 1</t>
  </si>
  <si>
    <t>ul.Śluzy V 2</t>
  </si>
  <si>
    <t>ul.Śluzy V 3</t>
  </si>
  <si>
    <t>Dzierżno - Pyskowice</t>
  </si>
  <si>
    <t xml:space="preserve">Dzierżno - Bycina </t>
  </si>
  <si>
    <t>ul.Śluza 2</t>
  </si>
  <si>
    <t>ul.Śluza 5 B</t>
  </si>
  <si>
    <t>ul.Śluza 5 C</t>
  </si>
  <si>
    <t>Wywóz nieczystości stałych</t>
  </si>
  <si>
    <t>Wartość podatku VAT 8%</t>
  </si>
  <si>
    <t>Razem nieczystości płynnych</t>
  </si>
  <si>
    <t>Razem nieczystości stałe</t>
  </si>
  <si>
    <t>Wartość NETTO (ZŁ)</t>
  </si>
  <si>
    <t>Adres</t>
  </si>
  <si>
    <t>zgodnie z harmonogramem</t>
  </si>
  <si>
    <t>ZZ Gliwice</t>
  </si>
  <si>
    <t>Wartość BRUTTO</t>
  </si>
  <si>
    <t xml:space="preserve">Wartość BRUTTO </t>
  </si>
  <si>
    <t>vat</t>
  </si>
  <si>
    <t>Obiekt Hydrotechniczny Śluza Dzierżno</t>
  </si>
  <si>
    <t>ul. Śluza 5 , 44-120 Pyskowice</t>
  </si>
  <si>
    <t>Obiekt Hydrotechniczny Śluza Rudziniec</t>
  </si>
  <si>
    <t>ul. Dębowa 1, 44-160 Rudziniec</t>
  </si>
  <si>
    <t>Obiekt Hydrotechniczny Śluza Nowa Wieś</t>
  </si>
  <si>
    <t>Obiekt Hydrotechniczny Śluza Kłodnica</t>
  </si>
  <si>
    <t>Obiekt Hydrotechniczny Stopień Wodny Koźle</t>
  </si>
  <si>
    <t>ul. Nad Zalewem 1, 44-171 Pławniowice</t>
  </si>
  <si>
    <t>Obiekt Hydrotechniczny Polder Buków</t>
  </si>
  <si>
    <t>ul. Kamieńska 22, 44-362 Bluszczów</t>
  </si>
  <si>
    <t>ul. Robotnicza 2, 44-100 Gliwice</t>
  </si>
  <si>
    <t xml:space="preserve">Obiekt Hydrotechniczny Śluza Łabędy  </t>
  </si>
  <si>
    <t>ul. Kanałowa 1, 44-109 Gliwice</t>
  </si>
  <si>
    <t>Obiekt Hydrotechniczny Hydrowęzeł Kłodnicy w Pławniowicach</t>
  </si>
  <si>
    <t>część 1</t>
  </si>
  <si>
    <t>część 2</t>
  </si>
  <si>
    <t>część 3</t>
  </si>
  <si>
    <t>część 4</t>
  </si>
  <si>
    <t>część 6</t>
  </si>
  <si>
    <t>część 5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</si>
  <si>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</si>
  <si>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</si>
  <si>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</si>
  <si>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</si>
  <si>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</si>
  <si>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</si>
  <si>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</si>
  <si>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</si>
  <si>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</si>
  <si>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</si>
  <si>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</si>
  <si>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</si>
  <si>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</si>
  <si>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</si>
  <si>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</si>
  <si>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</si>
  <si>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</si>
  <si>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 xml:space="preserve">euro </t>
  </si>
  <si>
    <t>Euro</t>
  </si>
  <si>
    <t>Euro z wartości netto</t>
  </si>
  <si>
    <t>Obiekt Hydrotechniczny  Śluza Sławięcice</t>
  </si>
  <si>
    <t>ul. Ściegiennego 7  47-230 Kędzierzyn-Koźle</t>
  </si>
  <si>
    <t>ul. Jana Pawła II 66 47-225 Kędzierzyn-Koźle</t>
  </si>
  <si>
    <t>ul. Wandy 1, 47- 206 Kędzierzyn Koźle</t>
  </si>
  <si>
    <t>ul. Wyspa 20, 47-200 kędzierzyn-Koźle</t>
  </si>
  <si>
    <t>Nadzór Wodny Kędzierzyn-Koźle</t>
  </si>
  <si>
    <t>ul. Chełmońskiego 1, 47-205 Kędzierzyn-Koźle</t>
  </si>
  <si>
    <t>RZGW GLIWICE</t>
  </si>
  <si>
    <t>ul. Sienkiewicza 2, 44-100 Gliwice</t>
  </si>
  <si>
    <t>sztuk</t>
  </si>
  <si>
    <t>sz</t>
  </si>
  <si>
    <t>Na zgłoszenie teefoniczne</t>
  </si>
  <si>
    <t>Lokalizacja odbioru odpadów stałych</t>
  </si>
  <si>
    <t xml:space="preserve">Zarząd Zlewni w Gliwicach, </t>
  </si>
  <si>
    <t>Jednostka organizacyjna</t>
  </si>
  <si>
    <t>Budynek administracyjny</t>
  </si>
  <si>
    <t>Odpady niesegregowane</t>
  </si>
  <si>
    <t>Odpady segregowane</t>
  </si>
  <si>
    <t>Pojemność pojemnika [l]</t>
  </si>
  <si>
    <t>Planowana ilość wywozów w okresie trwania umowy</t>
  </si>
  <si>
    <t>20 03 01 zmieszane [zł netto]</t>
  </si>
  <si>
    <t>15 01 01 papier [zł netto]</t>
  </si>
  <si>
    <t>15 01 02  tworzywa [zł netto]</t>
  </si>
  <si>
    <t>15 01 07 szkło[zł netto]</t>
  </si>
  <si>
    <t>20 02 01 biodegradacja [zł netto]</t>
  </si>
  <si>
    <t>Uwagi</t>
  </si>
  <si>
    <t>Odpady wielkogabarytowe [zł netto]</t>
  </si>
  <si>
    <t>240</t>
  </si>
  <si>
    <t>1100</t>
  </si>
  <si>
    <t>120</t>
  </si>
  <si>
    <t>-</t>
  </si>
  <si>
    <t>suma:</t>
  </si>
  <si>
    <t xml:space="preserve">1100 </t>
  </si>
  <si>
    <t>jw.</t>
  </si>
  <si>
    <t xml:space="preserve"> zgodnie z harmonogramem</t>
  </si>
  <si>
    <t xml:space="preserve">Na zgłoszenie telefoniczne </t>
  </si>
  <si>
    <t>łączna cena netto za jednorazowy wywóz (zł)</t>
  </si>
  <si>
    <t>łączna cena netto za wszystkie wywozy (zł)</t>
  </si>
  <si>
    <t>łączna cena brutto za wszystkie wywozy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</si>
</sst>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_-[$€-2]\ * #,##0.00_-;\-[$€-2]\ * #,##0.00_-;_-[$€-2]\ * &quot;-&quot;??_-;_-@_-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Luxi Sans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/>
      <bottom style="medium">
        <color theme="5"/>
      </bottom>
      <diagonal/>
    </border>
    <border>
      <left/>
      <right style="thin">
        <color indexed="64"/>
      </right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9"/>
      </right>
      <top style="thin">
        <color indexed="64"/>
      </top>
      <bottom/>
      <diagonal/>
    </border>
    <border>
      <left style="medium">
        <color theme="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9"/>
      </right>
      <top style="medium">
        <color indexed="64"/>
      </top>
      <bottom style="medium">
        <color indexed="64"/>
      </bottom>
      <diagonal/>
    </border>
    <border>
      <left style="medium">
        <color theme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5"/>
      </right>
      <top/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theme="5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 style="medium">
        <color theme="7"/>
      </left>
      <right style="thin">
        <color indexed="64"/>
      </right>
      <top/>
      <bottom style="medium">
        <color theme="7"/>
      </bottom>
      <diagonal/>
    </border>
    <border>
      <left/>
      <right style="medium">
        <color theme="7"/>
      </right>
      <top style="thin">
        <color indexed="64"/>
      </top>
      <bottom style="medium">
        <color theme="7"/>
      </bottom>
      <diagonal/>
    </border>
    <border>
      <left style="medium">
        <color theme="7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7"/>
      </right>
      <top/>
      <bottom style="thin">
        <color indexed="64"/>
      </bottom>
      <diagonal/>
    </border>
    <border>
      <left style="medium">
        <color theme="7"/>
      </left>
      <right style="thin">
        <color indexed="64"/>
      </right>
      <top/>
      <bottom style="thin">
        <color indexed="64"/>
      </bottom>
      <diagonal/>
    </border>
    <border>
      <left style="medium">
        <color theme="7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7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7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 style="medium">
        <color theme="9"/>
      </top>
      <bottom style="thin">
        <color indexed="64"/>
      </bottom>
      <diagonal/>
    </border>
    <border>
      <left style="thin">
        <color indexed="64"/>
      </left>
      <right/>
      <top style="medium">
        <color theme="5"/>
      </top>
      <bottom/>
      <diagonal/>
    </border>
    <border>
      <left style="medium">
        <color indexed="64"/>
      </left>
      <right style="thin">
        <color indexed="64"/>
      </right>
      <top style="medium">
        <color theme="5"/>
      </top>
      <bottom/>
      <diagonal/>
    </border>
    <border>
      <left style="medium">
        <color theme="7"/>
      </left>
      <right style="thin">
        <color indexed="64"/>
      </right>
      <top style="medium">
        <color theme="7"/>
      </top>
      <bottom/>
      <diagonal/>
    </border>
    <border>
      <left style="thin">
        <color indexed="64"/>
      </left>
      <right style="medium">
        <color theme="7"/>
      </right>
      <top style="medium">
        <color theme="7"/>
      </top>
      <bottom/>
      <diagonal/>
    </border>
    <border>
      <left style="thin">
        <color theme="5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theme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/>
      <right style="thin">
        <color theme="5"/>
      </right>
      <top style="medium">
        <color theme="5"/>
      </top>
      <bottom/>
      <diagonal/>
    </border>
    <border>
      <left/>
      <right style="thin">
        <color theme="5"/>
      </right>
      <top/>
      <bottom style="thin">
        <color indexed="64"/>
      </bottom>
      <diagonal/>
    </border>
    <border>
      <left style="thin">
        <color theme="5"/>
      </left>
      <right style="thin">
        <color indexed="64"/>
      </right>
      <top style="medium">
        <color theme="5"/>
      </top>
      <bottom/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Border="0" applyProtection="0"/>
    <xf numFmtId="44" fontId="7" fillId="0" borderId="0" applyFont="0" applyFill="0" applyBorder="0" applyAlignment="0" applyProtection="0"/>
  </cellStyleXfs>
  <cellXfs count="362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1" fillId="0" borderId="8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8" xfId="0" applyBorder="1"/>
    <xf numFmtId="0" fontId="0" fillId="0" borderId="13" xfId="0" applyBorder="1"/>
    <xf numFmtId="0" fontId="1" fillId="3" borderId="3" xfId="0" applyFont="1" applyFill="1" applyBorder="1"/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1" xfId="0" applyBorder="1"/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8" xfId="0" applyBorder="1" applyAlignment="1">
      <alignment horizontal="left" vertical="center" wrapText="1"/>
    </xf>
    <xf numFmtId="0" fontId="0" fillId="0" borderId="27" xfId="0" applyBorder="1"/>
    <xf numFmtId="0" fontId="1" fillId="2" borderId="28" xfId="0" applyFont="1" applyFill="1" applyBorder="1" applyAlignment="1">
      <alignment horizontal="right"/>
    </xf>
    <xf numFmtId="2" fontId="1" fillId="2" borderId="22" xfId="0" applyNumberFormat="1" applyFont="1" applyFill="1" applyBorder="1"/>
    <xf numFmtId="0" fontId="1" fillId="3" borderId="29" xfId="0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29" xfId="0" applyBorder="1"/>
    <xf numFmtId="0" fontId="0" fillId="0" borderId="32" xfId="0" applyBorder="1"/>
    <xf numFmtId="0" fontId="0" fillId="0" borderId="28" xfId="0" applyBorder="1"/>
    <xf numFmtId="0" fontId="0" fillId="0" borderId="11" xfId="0" applyBorder="1"/>
    <xf numFmtId="0" fontId="0" fillId="0" borderId="2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5" borderId="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vertical="center"/>
    </xf>
    <xf numFmtId="0" fontId="3" fillId="5" borderId="23" xfId="0" applyFont="1" applyFill="1" applyBorder="1"/>
    <xf numFmtId="0" fontId="3" fillId="5" borderId="21" xfId="0" applyFont="1" applyFill="1" applyBorder="1" applyAlignment="1">
      <alignment horizontal="center"/>
    </xf>
    <xf numFmtId="0" fontId="3" fillId="5" borderId="34" xfId="0" applyFont="1" applyFill="1" applyBorder="1"/>
    <xf numFmtId="0" fontId="3" fillId="5" borderId="5" xfId="0" applyFont="1" applyFill="1" applyBorder="1" applyAlignment="1">
      <alignment horizontal="center"/>
    </xf>
    <xf numFmtId="0" fontId="0" fillId="6" borderId="7" xfId="0" applyFill="1" applyBorder="1"/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44" fontId="3" fillId="5" borderId="6" xfId="0" applyNumberFormat="1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7" borderId="5" xfId="0" applyFill="1" applyBorder="1" applyAlignment="1">
      <alignment horizontal="center" vertical="center"/>
    </xf>
    <xf numFmtId="44" fontId="3" fillId="5" borderId="21" xfId="0" applyNumberFormat="1" applyFont="1" applyFill="1" applyBorder="1" applyAlignment="1">
      <alignment horizontal="right"/>
    </xf>
    <xf numFmtId="44" fontId="3" fillId="5" borderId="5" xfId="0" applyNumberFormat="1" applyFont="1" applyFill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44" fontId="3" fillId="5" borderId="5" xfId="2" applyNumberFormat="1" applyFont="1" applyFill="1" applyBorder="1" applyAlignment="1">
      <alignment horizontal="right" vertical="center" wrapText="1"/>
    </xf>
    <xf numFmtId="44" fontId="3" fillId="5" borderId="5" xfId="2" applyNumberFormat="1" applyFont="1" applyFill="1" applyBorder="1" applyAlignment="1">
      <alignment horizontal="right"/>
    </xf>
    <xf numFmtId="44" fontId="3" fillId="5" borderId="5" xfId="2" applyNumberFormat="1" applyFont="1" applyFill="1" applyBorder="1" applyAlignment="1">
      <alignment horizontal="right" wrapText="1"/>
    </xf>
    <xf numFmtId="44" fontId="3" fillId="0" borderId="0" xfId="2" applyNumberFormat="1" applyFont="1" applyBorder="1" applyAlignment="1">
      <alignment horizontal="right" vertical="center" wrapText="1"/>
    </xf>
    <xf numFmtId="44" fontId="3" fillId="0" borderId="0" xfId="2" applyNumberFormat="1" applyFont="1" applyBorder="1" applyAlignment="1">
      <alignment horizontal="right"/>
    </xf>
    <xf numFmtId="44" fontId="0" fillId="0" borderId="0" xfId="0" applyNumberFormat="1" applyFont="1" applyAlignment="1">
      <alignment horizontal="right"/>
    </xf>
    <xf numFmtId="44" fontId="7" fillId="0" borderId="0" xfId="2" applyNumberFormat="1" applyFont="1" applyAlignment="1">
      <alignment horizontal="right"/>
    </xf>
    <xf numFmtId="0" fontId="3" fillId="8" borderId="1" xfId="0" applyFont="1" applyFill="1" applyBorder="1" applyAlignment="1">
      <alignment horizontal="center" vertical="center" wrapText="1"/>
    </xf>
    <xf numFmtId="44" fontId="3" fillId="8" borderId="1" xfId="0" applyNumberFormat="1" applyFont="1" applyFill="1" applyBorder="1" applyAlignment="1">
      <alignment horizontal="center" vertical="center" wrapText="1"/>
    </xf>
    <xf numFmtId="44" fontId="3" fillId="8" borderId="1" xfId="2" applyNumberFormat="1" applyFont="1" applyFill="1" applyBorder="1" applyAlignment="1">
      <alignment horizontal="center" vertical="center" wrapText="1"/>
    </xf>
    <xf numFmtId="164" fontId="6" fillId="7" borderId="7" xfId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/>
    <xf numFmtId="0" fontId="0" fillId="8" borderId="1" xfId="0" applyFont="1" applyFill="1" applyBorder="1" applyAlignment="1">
      <alignment horizontal="center" vertical="center"/>
    </xf>
    <xf numFmtId="44" fontId="3" fillId="6" borderId="5" xfId="2" applyNumberFormat="1" applyFont="1" applyFill="1" applyBorder="1" applyAlignment="1">
      <alignment horizontal="right" vertical="center" wrapText="1"/>
    </xf>
    <xf numFmtId="44" fontId="3" fillId="6" borderId="21" xfId="0" applyNumberFormat="1" applyFont="1" applyFill="1" applyBorder="1" applyAlignment="1">
      <alignment horizontal="right"/>
    </xf>
    <xf numFmtId="44" fontId="3" fillId="6" borderId="21" xfId="2" applyNumberFormat="1" applyFont="1" applyFill="1" applyBorder="1" applyAlignment="1">
      <alignment horizontal="right"/>
    </xf>
    <xf numFmtId="44" fontId="3" fillId="7" borderId="5" xfId="2" applyNumberFormat="1" applyFont="1" applyFill="1" applyBorder="1" applyAlignment="1">
      <alignment horizontal="right" wrapText="1"/>
    </xf>
    <xf numFmtId="44" fontId="3" fillId="6" borderId="6" xfId="2" applyNumberFormat="1" applyFont="1" applyFill="1" applyBorder="1" applyAlignment="1">
      <alignment horizontal="right" wrapText="1"/>
    </xf>
    <xf numFmtId="44" fontId="3" fillId="6" borderId="6" xfId="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Font="1" applyFill="1" applyBorder="1" applyAlignment="1">
      <alignment horizontal="right" vertical="center"/>
    </xf>
    <xf numFmtId="44" fontId="3" fillId="7" borderId="21" xfId="0" applyNumberFormat="1" applyFont="1" applyFill="1" applyBorder="1" applyAlignment="1">
      <alignment horizontal="right"/>
    </xf>
    <xf numFmtId="44" fontId="3" fillId="7" borderId="5" xfId="0" applyNumberFormat="1" applyFont="1" applyFill="1" applyBorder="1" applyAlignment="1">
      <alignment horizontal="right"/>
    </xf>
    <xf numFmtId="44" fontId="3" fillId="7" borderId="6" xfId="0" applyNumberFormat="1" applyFont="1" applyFill="1" applyBorder="1" applyAlignment="1">
      <alignment horizontal="right" vertical="center" wrapText="1"/>
    </xf>
    <xf numFmtId="0" fontId="3" fillId="5" borderId="89" xfId="0" applyFont="1" applyFill="1" applyBorder="1" applyAlignment="1">
      <alignment vertical="center"/>
    </xf>
    <xf numFmtId="44" fontId="3" fillId="5" borderId="15" xfId="0" applyNumberFormat="1" applyFont="1" applyFill="1" applyBorder="1" applyAlignment="1">
      <alignment horizontal="right" vertical="center" wrapText="1"/>
    </xf>
    <xf numFmtId="44" fontId="3" fillId="5" borderId="15" xfId="2" applyNumberFormat="1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horizontal="center"/>
    </xf>
    <xf numFmtId="164" fontId="6" fillId="7" borderId="7" xfId="1" applyFont="1" applyFill="1" applyBorder="1" applyAlignment="1">
      <alignment horizontal="left" vertical="center"/>
    </xf>
    <xf numFmtId="0" fontId="3" fillId="7" borderId="93" xfId="0" applyFont="1" applyFill="1" applyBorder="1"/>
    <xf numFmtId="44" fontId="3" fillId="7" borderId="12" xfId="2" applyNumberFormat="1" applyFont="1" applyFill="1" applyBorder="1" applyAlignment="1">
      <alignment horizontal="right" wrapText="1"/>
    </xf>
    <xf numFmtId="44" fontId="3" fillId="7" borderId="12" xfId="0" applyNumberFormat="1" applyFont="1" applyFill="1" applyBorder="1" applyAlignment="1">
      <alignment horizontal="right"/>
    </xf>
    <xf numFmtId="44" fontId="3" fillId="7" borderId="5" xfId="0" applyNumberFormat="1" applyFont="1" applyFill="1" applyBorder="1" applyAlignment="1">
      <alignment horizontal="right" wrapText="1"/>
    </xf>
    <xf numFmtId="44" fontId="3" fillId="7" borderId="12" xfId="0" applyNumberFormat="1" applyFont="1" applyFill="1" applyBorder="1" applyAlignment="1">
      <alignment horizontal="right" wrapText="1"/>
    </xf>
    <xf numFmtId="0" fontId="0" fillId="7" borderId="6" xfId="0" applyFill="1" applyBorder="1" applyAlignment="1">
      <alignment horizontal="center" vertical="center"/>
    </xf>
    <xf numFmtId="0" fontId="0" fillId="6" borderId="38" xfId="0" applyFill="1" applyBorder="1"/>
    <xf numFmtId="0" fontId="3" fillId="6" borderId="6" xfId="0" applyFont="1" applyFill="1" applyBorder="1" applyAlignment="1">
      <alignment horizontal="center" vertical="center" wrapText="1"/>
    </xf>
    <xf numFmtId="44" fontId="3" fillId="6" borderId="6" xfId="0" applyNumberFormat="1" applyFont="1" applyFill="1" applyBorder="1" applyAlignment="1">
      <alignment horizontal="right" vertical="center" wrapText="1"/>
    </xf>
    <xf numFmtId="0" fontId="3" fillId="5" borderId="90" xfId="0" applyFont="1" applyFill="1" applyBorder="1"/>
    <xf numFmtId="0" fontId="3" fillId="5" borderId="95" xfId="0" applyFont="1" applyFill="1" applyBorder="1" applyAlignment="1">
      <alignment horizontal="center"/>
    </xf>
    <xf numFmtId="44" fontId="3" fillId="5" borderId="95" xfId="0" applyNumberFormat="1" applyFont="1" applyFill="1" applyBorder="1" applyAlignment="1">
      <alignment horizontal="right"/>
    </xf>
    <xf numFmtId="44" fontId="3" fillId="5" borderId="47" xfId="2" applyNumberFormat="1" applyFont="1" applyFill="1" applyBorder="1" applyAlignment="1">
      <alignment horizontal="right" vertical="center" wrapText="1"/>
    </xf>
    <xf numFmtId="166" fontId="3" fillId="5" borderId="15" xfId="2" applyNumberFormat="1" applyFont="1" applyFill="1" applyBorder="1" applyAlignment="1">
      <alignment horizontal="right" vertical="center" wrapText="1"/>
    </xf>
    <xf numFmtId="166" fontId="3" fillId="6" borderId="49" xfId="2" applyNumberFormat="1" applyFont="1" applyFill="1" applyBorder="1" applyAlignment="1">
      <alignment horizontal="right" vertical="center" wrapText="1"/>
    </xf>
    <xf numFmtId="166" fontId="3" fillId="6" borderId="5" xfId="2" applyNumberFormat="1" applyFont="1" applyFill="1" applyBorder="1" applyAlignment="1">
      <alignment horizontal="right" vertical="center" wrapText="1"/>
    </xf>
    <xf numFmtId="166" fontId="3" fillId="5" borderId="6" xfId="2" applyNumberFormat="1" applyFont="1" applyFill="1" applyBorder="1" applyAlignment="1">
      <alignment horizontal="right" vertical="center" wrapText="1"/>
    </xf>
    <xf numFmtId="166" fontId="3" fillId="5" borderId="5" xfId="2" applyNumberFormat="1" applyFont="1" applyFill="1" applyBorder="1" applyAlignment="1">
      <alignment horizontal="right" vertical="center" wrapText="1"/>
    </xf>
    <xf numFmtId="166" fontId="3" fillId="7" borderId="37" xfId="2" applyNumberFormat="1" applyFont="1" applyFill="1" applyBorder="1" applyAlignment="1">
      <alignment horizontal="right" wrapText="1"/>
    </xf>
    <xf numFmtId="166" fontId="3" fillId="7" borderId="12" xfId="2" applyNumberFormat="1" applyFont="1" applyFill="1" applyBorder="1" applyAlignment="1">
      <alignment horizontal="right" wrapText="1"/>
    </xf>
    <xf numFmtId="44" fontId="1" fillId="9" borderId="5" xfId="2" applyNumberFormat="1" applyFont="1" applyFill="1" applyBorder="1" applyAlignment="1">
      <alignment horizontal="right"/>
    </xf>
    <xf numFmtId="0" fontId="1" fillId="10" borderId="5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wrapText="1"/>
    </xf>
    <xf numFmtId="165" fontId="3" fillId="5" borderId="6" xfId="0" applyNumberFormat="1" applyFont="1" applyFill="1" applyBorder="1" applyAlignment="1">
      <alignment horizontal="center" wrapText="1"/>
    </xf>
    <xf numFmtId="165" fontId="3" fillId="5" borderId="21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5" fontId="3" fillId="5" borderId="95" xfId="0" applyNumberFormat="1" applyFont="1" applyFill="1" applyBorder="1" applyAlignment="1">
      <alignment horizontal="center"/>
    </xf>
    <xf numFmtId="165" fontId="3" fillId="6" borderId="6" xfId="0" applyNumberFormat="1" applyFont="1" applyFill="1" applyBorder="1" applyAlignment="1">
      <alignment horizontal="center" wrapText="1"/>
    </xf>
    <xf numFmtId="165" fontId="3" fillId="6" borderId="21" xfId="0" applyNumberFormat="1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165" fontId="3" fillId="6" borderId="44" xfId="0" applyNumberFormat="1" applyFon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Alignment="1"/>
    <xf numFmtId="0" fontId="0" fillId="7" borderId="0" xfId="0" applyFill="1"/>
    <xf numFmtId="0" fontId="0" fillId="0" borderId="5" xfId="0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7" borderId="92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/>
    </xf>
    <xf numFmtId="0" fontId="3" fillId="5" borderId="99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 vertical="center" wrapText="1"/>
    </xf>
    <xf numFmtId="0" fontId="0" fillId="7" borderId="100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wrapText="1"/>
    </xf>
    <xf numFmtId="49" fontId="3" fillId="5" borderId="6" xfId="0" applyNumberFormat="1" applyFont="1" applyFill="1" applyBorder="1" applyAlignment="1">
      <alignment horizontal="center" wrapText="1"/>
    </xf>
    <xf numFmtId="49" fontId="3" fillId="5" borderId="21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9" fontId="3" fillId="5" borderId="95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 wrapText="1"/>
    </xf>
    <xf numFmtId="49" fontId="3" fillId="6" borderId="21" xfId="0" applyNumberFormat="1" applyFont="1" applyFill="1" applyBorder="1" applyAlignment="1">
      <alignment horizontal="center"/>
    </xf>
    <xf numFmtId="49" fontId="3" fillId="6" borderId="5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/>
    <xf numFmtId="0" fontId="3" fillId="5" borderId="3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7" borderId="92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165" fontId="2" fillId="8" borderId="5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4" fontId="3" fillId="8" borderId="5" xfId="0" applyNumberFormat="1" applyFont="1" applyFill="1" applyBorder="1" applyAlignment="1">
      <alignment horizontal="center" vertical="center" wrapText="1"/>
    </xf>
    <xf numFmtId="44" fontId="3" fillId="8" borderId="5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01" xfId="0" applyFont="1" applyFill="1" applyBorder="1" applyAlignment="1">
      <alignment horizontal="center" vertical="center" wrapText="1"/>
    </xf>
    <xf numFmtId="0" fontId="1" fillId="6" borderId="102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7" borderId="103" xfId="0" applyFont="1" applyFill="1" applyBorder="1" applyAlignment="1">
      <alignment horizontal="center" vertical="center" wrapText="1"/>
    </xf>
    <xf numFmtId="0" fontId="1" fillId="7" borderId="102" xfId="0" applyFont="1" applyFill="1" applyBorder="1" applyAlignment="1">
      <alignment horizontal="center" vertical="center" wrapText="1"/>
    </xf>
    <xf numFmtId="0" fontId="1" fillId="7" borderId="10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4" borderId="36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 wrapText="1"/>
    </xf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44" fontId="3" fillId="8" borderId="7" xfId="2" applyNumberFormat="1" applyFont="1" applyFill="1" applyBorder="1" applyAlignment="1">
      <alignment horizontal="center" vertical="center" wrapText="1"/>
    </xf>
    <xf numFmtId="166" fontId="3" fillId="7" borderId="7" xfId="2" applyNumberFormat="1" applyFont="1" applyFill="1" applyBorder="1" applyAlignment="1">
      <alignment horizontal="right" vertical="center" wrapText="1"/>
    </xf>
    <xf numFmtId="44" fontId="7" fillId="7" borderId="7" xfId="2" applyNumberFormat="1" applyFont="1" applyFill="1" applyBorder="1" applyAlignment="1">
      <alignment horizontal="right"/>
    </xf>
    <xf numFmtId="44" fontId="7" fillId="7" borderId="0" xfId="2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4" xfId="0" applyFont="1" applyFill="1" applyBorder="1"/>
    <xf numFmtId="44" fontId="2" fillId="0" borderId="50" xfId="0" applyNumberFormat="1" applyFont="1" applyFill="1" applyBorder="1" applyAlignment="1">
      <alignment horizontal="left"/>
    </xf>
    <xf numFmtId="44" fontId="1" fillId="0" borderId="51" xfId="0" applyNumberFormat="1" applyFont="1" applyFill="1" applyBorder="1"/>
    <xf numFmtId="44" fontId="2" fillId="0" borderId="52" xfId="0" applyNumberFormat="1" applyFont="1" applyFill="1" applyBorder="1" applyAlignment="1">
      <alignment horizontal="left"/>
    </xf>
    <xf numFmtId="44" fontId="1" fillId="0" borderId="53" xfId="0" applyNumberFormat="1" applyFont="1" applyFill="1" applyBorder="1"/>
    <xf numFmtId="44" fontId="8" fillId="0" borderId="54" xfId="0" applyNumberFormat="1" applyFont="1" applyFill="1" applyBorder="1" applyAlignment="1">
      <alignment horizontal="left" vertical="center" wrapText="1"/>
    </xf>
    <xf numFmtId="44" fontId="8" fillId="0" borderId="55" xfId="0" applyNumberFormat="1" applyFont="1" applyFill="1" applyBorder="1" applyAlignment="1">
      <alignment vertical="center"/>
    </xf>
    <xf numFmtId="44" fontId="3" fillId="0" borderId="56" xfId="0" applyNumberFormat="1" applyFont="1" applyFill="1" applyBorder="1" applyAlignment="1">
      <alignment horizontal="left"/>
    </xf>
    <xf numFmtId="44" fontId="0" fillId="0" borderId="57" xfId="0" applyNumberFormat="1" applyFill="1" applyBorder="1"/>
    <xf numFmtId="44" fontId="0" fillId="0" borderId="0" xfId="0" applyNumberFormat="1" applyFill="1"/>
    <xf numFmtId="44" fontId="3" fillId="0" borderId="58" xfId="0" applyNumberFormat="1" applyFont="1" applyFill="1" applyBorder="1" applyAlignment="1">
      <alignment horizontal="left"/>
    </xf>
    <xf numFmtId="44" fontId="0" fillId="0" borderId="59" xfId="0" applyNumberFormat="1" applyFill="1" applyBorder="1"/>
    <xf numFmtId="44" fontId="2" fillId="0" borderId="60" xfId="0" applyNumberFormat="1" applyFont="1" applyFill="1" applyBorder="1" applyAlignment="1">
      <alignment horizontal="left"/>
    </xf>
    <xf numFmtId="44" fontId="1" fillId="0" borderId="61" xfId="0" applyNumberFormat="1" applyFont="1" applyFill="1" applyBorder="1"/>
    <xf numFmtId="44" fontId="2" fillId="0" borderId="69" xfId="0" applyNumberFormat="1" applyFont="1" applyFill="1" applyBorder="1" applyAlignment="1">
      <alignment horizontal="left"/>
    </xf>
    <xf numFmtId="44" fontId="1" fillId="0" borderId="62" xfId="0" applyNumberFormat="1" applyFont="1" applyFill="1" applyBorder="1"/>
    <xf numFmtId="44" fontId="8" fillId="0" borderId="63" xfId="0" applyNumberFormat="1" applyFont="1" applyFill="1" applyBorder="1" applyAlignment="1">
      <alignment horizontal="left" vertical="center" wrapText="1"/>
    </xf>
    <xf numFmtId="44" fontId="8" fillId="0" borderId="64" xfId="0" applyNumberFormat="1" applyFont="1" applyFill="1" applyBorder="1" applyAlignment="1">
      <alignment vertical="center"/>
    </xf>
    <xf numFmtId="44" fontId="3" fillId="0" borderId="65" xfId="0" applyNumberFormat="1" applyFont="1" applyFill="1" applyBorder="1" applyAlignment="1">
      <alignment horizontal="left"/>
    </xf>
    <xf numFmtId="44" fontId="0" fillId="0" borderId="66" xfId="0" applyNumberFormat="1" applyFill="1" applyBorder="1"/>
    <xf numFmtId="44" fontId="3" fillId="0" borderId="67" xfId="0" applyNumberFormat="1" applyFont="1" applyFill="1" applyBorder="1" applyAlignment="1">
      <alignment horizontal="left"/>
    </xf>
    <xf numFmtId="44" fontId="0" fillId="0" borderId="68" xfId="0" applyNumberFormat="1" applyFill="1" applyBorder="1"/>
    <xf numFmtId="44" fontId="2" fillId="0" borderId="76" xfId="0" applyNumberFormat="1" applyFont="1" applyFill="1" applyBorder="1" applyAlignment="1"/>
    <xf numFmtId="165" fontId="1" fillId="0" borderId="77" xfId="0" applyNumberFormat="1" applyFont="1" applyFill="1" applyBorder="1" applyAlignment="1"/>
    <xf numFmtId="44" fontId="8" fillId="0" borderId="73" xfId="0" applyNumberFormat="1" applyFont="1" applyFill="1" applyBorder="1" applyAlignment="1">
      <alignment wrapText="1"/>
    </xf>
    <xf numFmtId="44" fontId="8" fillId="0" borderId="78" xfId="0" applyNumberFormat="1" applyFont="1" applyFill="1" applyBorder="1" applyAlignment="1"/>
    <xf numFmtId="44" fontId="3" fillId="0" borderId="75" xfId="0" applyNumberFormat="1" applyFont="1" applyFill="1" applyBorder="1" applyAlignment="1"/>
    <xf numFmtId="44" fontId="0" fillId="0" borderId="74" xfId="0" applyNumberFormat="1" applyFill="1" applyBorder="1" applyAlignment="1"/>
    <xf numFmtId="44" fontId="3" fillId="0" borderId="71" xfId="0" applyNumberFormat="1" applyFont="1" applyFill="1" applyBorder="1" applyAlignment="1"/>
    <xf numFmtId="44" fontId="0" fillId="0" borderId="72" xfId="0" applyNumberFormat="1" applyFill="1" applyBorder="1" applyAlignment="1"/>
    <xf numFmtId="0" fontId="13" fillId="0" borderId="0" xfId="0" applyFont="1"/>
    <xf numFmtId="0" fontId="0" fillId="0" borderId="0" xfId="0" applyFill="1" applyBorder="1"/>
    <xf numFmtId="164" fontId="6" fillId="0" borderId="5" xfId="1" applyFont="1" applyFill="1" applyBorder="1" applyAlignment="1">
      <alignment horizontal="left" vertical="center" wrapText="1"/>
    </xf>
    <xf numFmtId="164" fontId="6" fillId="0" borderId="36" xfId="1" applyFont="1" applyFill="1" applyBorder="1" applyAlignment="1">
      <alignment horizontal="left" vertical="center"/>
    </xf>
    <xf numFmtId="165" fontId="0" fillId="0" borderId="5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44" fontId="3" fillId="0" borderId="5" xfId="2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6" fillId="0" borderId="5" xfId="1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5" fontId="0" fillId="0" borderId="0" xfId="0" applyNumberFormat="1" applyFill="1" applyAlignment="1"/>
    <xf numFmtId="49" fontId="0" fillId="0" borderId="0" xfId="0" applyNumberFormat="1" applyFill="1" applyAlignment="1"/>
    <xf numFmtId="44" fontId="0" fillId="0" borderId="0" xfId="0" applyNumberFormat="1" applyFont="1" applyFill="1" applyAlignment="1">
      <alignment horizontal="right"/>
    </xf>
    <xf numFmtId="165" fontId="7" fillId="0" borderId="5" xfId="2" applyNumberFormat="1" applyFont="1" applyFill="1" applyBorder="1" applyAlignment="1">
      <alignment horizontal="right"/>
    </xf>
    <xf numFmtId="165" fontId="0" fillId="11" borderId="5" xfId="0" applyNumberFormat="1" applyFill="1" applyBorder="1" applyAlignment="1">
      <alignment horizontal="center" vertical="center"/>
    </xf>
    <xf numFmtId="165" fontId="0" fillId="11" borderId="5" xfId="0" applyNumberForma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83" xfId="0" applyFont="1" applyFill="1" applyBorder="1" applyAlignment="1">
      <alignment horizontal="center" vertical="center" wrapText="1"/>
    </xf>
    <xf numFmtId="0" fontId="3" fillId="7" borderId="96" xfId="0" applyFont="1" applyFill="1" applyBorder="1" applyAlignment="1">
      <alignment horizontal="center" vertical="center" wrapText="1"/>
    </xf>
    <xf numFmtId="0" fontId="3" fillId="7" borderId="97" xfId="0" applyFont="1" applyFill="1" applyBorder="1" applyAlignment="1">
      <alignment horizontal="center" vertical="center" wrapText="1"/>
    </xf>
    <xf numFmtId="44" fontId="3" fillId="7" borderId="21" xfId="2" applyNumberFormat="1" applyFont="1" applyFill="1" applyBorder="1" applyAlignment="1">
      <alignment horizontal="right" wrapText="1"/>
    </xf>
    <xf numFmtId="44" fontId="3" fillId="7" borderId="6" xfId="2" applyNumberFormat="1" applyFont="1" applyFill="1" applyBorder="1" applyAlignment="1">
      <alignment horizontal="right" wrapText="1"/>
    </xf>
    <xf numFmtId="44" fontId="3" fillId="7" borderId="21" xfId="0" applyNumberFormat="1" applyFont="1" applyFill="1" applyBorder="1" applyAlignment="1">
      <alignment horizontal="right" wrapText="1"/>
    </xf>
    <xf numFmtId="44" fontId="3" fillId="7" borderId="6" xfId="0" applyNumberFormat="1" applyFont="1" applyFill="1" applyBorder="1" applyAlignment="1">
      <alignment horizontal="right" wrapText="1"/>
    </xf>
    <xf numFmtId="44" fontId="3" fillId="7" borderId="79" xfId="2" applyNumberFormat="1" applyFont="1" applyFill="1" applyBorder="1" applyAlignment="1">
      <alignment horizontal="right" wrapText="1"/>
    </xf>
    <xf numFmtId="0" fontId="3" fillId="6" borderId="40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0" fillId="6" borderId="21" xfId="0" applyFill="1" applyBorder="1" applyAlignment="1">
      <alignment horizontal="left" vertical="center"/>
    </xf>
    <xf numFmtId="0" fontId="0" fillId="6" borderId="43" xfId="0" applyFill="1" applyBorder="1" applyAlignment="1">
      <alignment horizontal="left" vertical="center"/>
    </xf>
    <xf numFmtId="44" fontId="3" fillId="7" borderId="21" xfId="0" applyNumberFormat="1" applyFont="1" applyFill="1" applyBorder="1" applyAlignment="1">
      <alignment horizontal="right" vertical="center" wrapText="1"/>
    </xf>
    <xf numFmtId="44" fontId="3" fillId="7" borderId="6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" fillId="7" borderId="84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44" fontId="3" fillId="7" borderId="98" xfId="0" applyNumberFormat="1" applyFont="1" applyFill="1" applyBorder="1" applyAlignment="1">
      <alignment horizontal="right" vertical="center" wrapText="1"/>
    </xf>
    <xf numFmtId="44" fontId="3" fillId="7" borderId="87" xfId="0" applyNumberFormat="1" applyFont="1" applyFill="1" applyBorder="1" applyAlignment="1">
      <alignment horizontal="right" vertical="center" wrapText="1"/>
    </xf>
    <xf numFmtId="44" fontId="3" fillId="7" borderId="21" xfId="0" applyNumberFormat="1" applyFont="1" applyFill="1" applyBorder="1" applyAlignment="1">
      <alignment horizontal="right"/>
    </xf>
    <xf numFmtId="44" fontId="3" fillId="7" borderId="6" xfId="0" applyNumberFormat="1" applyFont="1" applyFill="1" applyBorder="1" applyAlignment="1">
      <alignment horizontal="right"/>
    </xf>
    <xf numFmtId="166" fontId="3" fillId="7" borderId="79" xfId="2" applyNumberFormat="1" applyFont="1" applyFill="1" applyBorder="1" applyAlignment="1">
      <alignment horizontal="center" wrapText="1"/>
    </xf>
    <xf numFmtId="166" fontId="3" fillId="7" borderId="6" xfId="2" applyNumberFormat="1" applyFont="1" applyFill="1" applyBorder="1" applyAlignment="1">
      <alignment horizontal="center" wrapText="1"/>
    </xf>
    <xf numFmtId="0" fontId="3" fillId="7" borderId="92" xfId="0" applyFont="1" applyFill="1" applyBorder="1" applyAlignment="1">
      <alignment horizontal="center"/>
    </xf>
    <xf numFmtId="0" fontId="3" fillId="7" borderId="93" xfId="0" applyFont="1" applyFill="1" applyBorder="1" applyAlignment="1">
      <alignment horizontal="center"/>
    </xf>
    <xf numFmtId="164" fontId="6" fillId="7" borderId="21" xfId="1" applyFont="1" applyFill="1" applyBorder="1" applyAlignment="1">
      <alignment horizontal="left" vertical="center" wrapText="1"/>
    </xf>
    <xf numFmtId="164" fontId="6" fillId="7" borderId="6" xfId="1" applyFont="1" applyFill="1" applyBorder="1" applyAlignment="1">
      <alignment horizontal="left" vertical="center" wrapText="1"/>
    </xf>
    <xf numFmtId="0" fontId="3" fillId="7" borderId="3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4" fontId="6" fillId="7" borderId="79" xfId="1" applyFont="1" applyFill="1" applyBorder="1" applyAlignment="1">
      <alignment horizontal="left" vertical="center" wrapText="1"/>
    </xf>
    <xf numFmtId="44" fontId="3" fillId="7" borderId="79" xfId="0" applyNumberFormat="1" applyFont="1" applyFill="1" applyBorder="1" applyAlignment="1">
      <alignment horizontal="right" vertical="center" wrapText="1"/>
    </xf>
    <xf numFmtId="166" fontId="3" fillId="7" borderId="21" xfId="2" applyNumberFormat="1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1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4" fontId="2" fillId="0" borderId="85" xfId="0" applyNumberFormat="1" applyFont="1" applyFill="1" applyBorder="1" applyAlignment="1">
      <alignment horizontal="center"/>
    </xf>
    <xf numFmtId="44" fontId="2" fillId="0" borderId="75" xfId="0" applyNumberFormat="1" applyFont="1" applyFill="1" applyBorder="1" applyAlignment="1">
      <alignment horizontal="center"/>
    </xf>
    <xf numFmtId="44" fontId="1" fillId="0" borderId="86" xfId="0" applyNumberFormat="1" applyFont="1" applyFill="1" applyBorder="1" applyAlignment="1">
      <alignment horizontal="center"/>
    </xf>
    <xf numFmtId="44" fontId="1" fillId="0" borderId="74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94" xfId="0" applyFont="1" applyFill="1" applyBorder="1" applyAlignment="1">
      <alignment horizontal="center" vertical="center"/>
    </xf>
    <xf numFmtId="0" fontId="1" fillId="6" borderId="88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166" fontId="3" fillId="6" borderId="21" xfId="2" applyNumberFormat="1" applyFont="1" applyFill="1" applyBorder="1" applyAlignment="1">
      <alignment horizontal="center" wrapText="1"/>
    </xf>
    <xf numFmtId="166" fontId="3" fillId="6" borderId="43" xfId="2" applyNumberFormat="1" applyFont="1" applyFill="1" applyBorder="1" applyAlignment="1">
      <alignment horizontal="center" wrapText="1"/>
    </xf>
    <xf numFmtId="44" fontId="3" fillId="6" borderId="21" xfId="0" applyNumberFormat="1" applyFont="1" applyFill="1" applyBorder="1" applyAlignment="1">
      <alignment horizontal="right"/>
    </xf>
    <xf numFmtId="44" fontId="3" fillId="6" borderId="43" xfId="0" applyNumberFormat="1" applyFont="1" applyFill="1" applyBorder="1" applyAlignment="1">
      <alignment horizontal="right"/>
    </xf>
    <xf numFmtId="44" fontId="3" fillId="6" borderId="21" xfId="2" applyNumberFormat="1" applyFont="1" applyFill="1" applyBorder="1" applyAlignment="1">
      <alignment horizontal="right"/>
    </xf>
    <xf numFmtId="44" fontId="3" fillId="6" borderId="43" xfId="2" applyNumberFormat="1" applyFont="1" applyFill="1" applyBorder="1" applyAlignment="1">
      <alignment horizontal="right"/>
    </xf>
    <xf numFmtId="44" fontId="3" fillId="6" borderId="21" xfId="2" applyNumberFormat="1" applyFont="1" applyFill="1" applyBorder="1" applyAlignment="1">
      <alignment horizontal="right" wrapText="1"/>
    </xf>
    <xf numFmtId="44" fontId="3" fillId="6" borderId="43" xfId="2" applyNumberFormat="1" applyFont="1" applyFill="1" applyBorder="1" applyAlignment="1">
      <alignment horizontal="right" wrapText="1"/>
    </xf>
    <xf numFmtId="0" fontId="3" fillId="6" borderId="82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164" fontId="6" fillId="0" borderId="21" xfId="1" applyFont="1" applyFill="1" applyBorder="1" applyAlignment="1">
      <alignment horizontal="left" vertical="center"/>
    </xf>
    <xf numFmtId="164" fontId="6" fillId="0" borderId="41" xfId="1" applyFont="1" applyFill="1" applyBorder="1" applyAlignment="1">
      <alignment horizontal="left" vertical="center"/>
    </xf>
    <xf numFmtId="164" fontId="6" fillId="0" borderId="6" xfId="1" applyFont="1" applyFill="1" applyBorder="1" applyAlignment="1">
      <alignment horizontal="left" vertical="center"/>
    </xf>
    <xf numFmtId="164" fontId="6" fillId="0" borderId="21" xfId="1" applyFont="1" applyFill="1" applyBorder="1" applyAlignment="1">
      <alignment horizontal="left" vertical="center" wrapText="1"/>
    </xf>
    <xf numFmtId="164" fontId="6" fillId="0" borderId="41" xfId="1" applyFont="1" applyFill="1" applyBorder="1" applyAlignment="1">
      <alignment horizontal="left" vertical="center" wrapText="1"/>
    </xf>
    <xf numFmtId="164" fontId="6" fillId="0" borderId="6" xfId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1" xr:uid="{9A515511-3EF8-4688-9613-FDAC258D8F59}"/>
    <cellStyle name="Walutowy" xfId="2" builtinId="4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4"/>
  <sheetViews>
    <sheetView tabSelected="1" topLeftCell="C1" zoomScale="85" zoomScaleNormal="85" workbookViewId="0">
      <selection activeCell="H58" sqref="H58"/>
    </sheetView>
  </sheetViews>
  <sheetFormatPr defaultRowHeight="15"/>
  <cols>
    <col min="1" max="1" width="11.28515625" style="46" customWidth="1"/>
    <col min="2" max="2" width="15.7109375" style="46" customWidth="1"/>
    <col min="3" max="3" width="40.28515625" style="196" customWidth="1"/>
    <col min="4" max="4" width="43.85546875" customWidth="1"/>
    <col min="5" max="5" width="10.5703125" style="137" customWidth="1"/>
    <col min="6" max="7" width="10.5703125" style="170" customWidth="1"/>
    <col min="8" max="8" width="10.42578125" style="137" customWidth="1"/>
    <col min="9" max="9" width="10.5703125" style="137" customWidth="1"/>
    <col min="10" max="10" width="10.5703125" style="170" customWidth="1"/>
    <col min="11" max="12" width="10.5703125" style="137" customWidth="1"/>
    <col min="13" max="13" width="10.5703125" style="170" customWidth="1"/>
    <col min="14" max="16" width="10.5703125" style="137" customWidth="1"/>
    <col min="17" max="17" width="12.5703125" style="137" customWidth="1"/>
    <col min="18" max="22" width="10.85546875" style="46" customWidth="1"/>
    <col min="23" max="23" width="16.5703125" style="46" customWidth="1"/>
    <col min="24" max="24" width="14.85546875" customWidth="1"/>
    <col min="25" max="25" width="23.140625" style="73" customWidth="1"/>
    <col min="26" max="26" width="16.140625" style="74" customWidth="1"/>
    <col min="27" max="27" width="16.85546875" style="74" customWidth="1"/>
    <col min="28" max="28" width="16.85546875" style="74" hidden="1" customWidth="1"/>
    <col min="29" max="29" width="12.42578125" style="62" bestFit="1" customWidth="1"/>
    <col min="30" max="30" width="25.42578125" style="62" bestFit="1" customWidth="1"/>
    <col min="31" max="31" width="24.28515625" style="62" customWidth="1"/>
    <col min="32" max="32" width="9.140625" style="62"/>
    <col min="33" max="33" width="14" style="62" customWidth="1"/>
    <col min="34" max="52" width="9.140625" style="62"/>
  </cols>
  <sheetData>
    <row r="1" spans="1:33" ht="0.75" customHeight="1"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</row>
    <row r="2" spans="1:33" ht="31.5" hidden="1" customHeight="1"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</row>
    <row r="3" spans="1:33" s="62" customFormat="1" ht="28.5" hidden="1" customHeight="1">
      <c r="A3" s="88"/>
      <c r="B3" s="61"/>
      <c r="C3" s="184"/>
      <c r="D3" s="61"/>
      <c r="E3" s="121"/>
      <c r="F3" s="154"/>
      <c r="G3" s="154"/>
      <c r="H3" s="121"/>
      <c r="I3" s="121"/>
      <c r="J3" s="154" t="s">
        <v>84</v>
      </c>
      <c r="K3" s="121"/>
      <c r="L3" s="121"/>
      <c r="M3" s="154" t="s">
        <v>83</v>
      </c>
      <c r="N3" s="121"/>
      <c r="O3" s="121"/>
      <c r="P3" s="121"/>
      <c r="Q3" s="121"/>
      <c r="R3" s="61"/>
      <c r="S3" s="61"/>
      <c r="T3" s="61"/>
      <c r="U3" s="61"/>
      <c r="V3" s="61"/>
      <c r="W3" s="61"/>
      <c r="X3" s="61"/>
      <c r="Y3" s="90"/>
      <c r="Z3" s="90"/>
      <c r="AA3" s="67"/>
      <c r="AB3" s="67"/>
    </row>
    <row r="4" spans="1:33" ht="25.5" hidden="1" customHeight="1"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</row>
    <row r="5" spans="1:33" ht="46.5" hidden="1" customHeight="1">
      <c r="B5" s="81"/>
      <c r="C5" s="185"/>
      <c r="D5" s="75"/>
      <c r="E5" s="122"/>
      <c r="F5" s="155"/>
      <c r="G5" s="155"/>
      <c r="H5" s="122"/>
      <c r="I5" s="122"/>
      <c r="J5" s="155"/>
      <c r="K5" s="122"/>
      <c r="L5" s="122"/>
      <c r="M5" s="155"/>
      <c r="N5" s="122"/>
      <c r="O5" s="122"/>
      <c r="P5" s="122"/>
      <c r="Q5" s="122"/>
      <c r="R5" s="75"/>
      <c r="S5" s="141"/>
      <c r="T5" s="172"/>
      <c r="U5" s="172"/>
      <c r="V5" s="172"/>
      <c r="W5" s="322"/>
      <c r="X5" s="323"/>
      <c r="Y5" s="76"/>
      <c r="Z5" s="77"/>
      <c r="AA5" s="77"/>
      <c r="AB5" s="77"/>
      <c r="AD5" s="206" t="s">
        <v>71</v>
      </c>
      <c r="AE5" s="207">
        <v>4.2693000000000003</v>
      </c>
      <c r="AF5" s="206" t="s">
        <v>33</v>
      </c>
      <c r="AG5" s="207">
        <v>8</v>
      </c>
    </row>
    <row r="6" spans="1:33" ht="15.75" hidden="1" customHeight="1">
      <c r="A6" s="46" t="s">
        <v>48</v>
      </c>
      <c r="B6" s="332"/>
      <c r="C6" s="186"/>
      <c r="D6" s="94"/>
      <c r="E6" s="123"/>
      <c r="F6" s="156"/>
      <c r="G6" s="156"/>
      <c r="H6" s="123"/>
      <c r="I6" s="123"/>
      <c r="J6" s="156"/>
      <c r="K6" s="123"/>
      <c r="L6" s="123"/>
      <c r="M6" s="156"/>
      <c r="N6" s="123"/>
      <c r="O6" s="123"/>
      <c r="P6" s="123"/>
      <c r="Q6" s="123"/>
      <c r="R6" s="59"/>
      <c r="S6" s="142"/>
      <c r="T6" s="173"/>
      <c r="U6" s="173"/>
      <c r="V6" s="173"/>
      <c r="W6" s="324"/>
      <c r="X6" s="325"/>
      <c r="Y6" s="95"/>
      <c r="Z6" s="96"/>
      <c r="AA6" s="96"/>
      <c r="AB6" s="112"/>
    </row>
    <row r="7" spans="1:33" ht="15.75" hidden="1" customHeight="1">
      <c r="A7" s="46" t="s">
        <v>49</v>
      </c>
      <c r="B7" s="333"/>
      <c r="C7" s="187"/>
      <c r="D7" s="49"/>
      <c r="E7" s="124"/>
      <c r="F7" s="157"/>
      <c r="G7" s="157"/>
      <c r="H7" s="124"/>
      <c r="I7" s="124"/>
      <c r="J7" s="157"/>
      <c r="K7" s="124"/>
      <c r="L7" s="124"/>
      <c r="M7" s="157"/>
      <c r="N7" s="124"/>
      <c r="O7" s="124"/>
      <c r="P7" s="124"/>
      <c r="Q7" s="124"/>
      <c r="R7" s="48"/>
      <c r="S7" s="146"/>
      <c r="T7" s="146"/>
      <c r="U7" s="146"/>
      <c r="V7" s="146"/>
      <c r="W7" s="326"/>
      <c r="X7" s="327"/>
      <c r="Y7" s="58"/>
      <c r="Z7" s="68"/>
      <c r="AA7" s="68"/>
      <c r="AB7" s="116"/>
      <c r="AD7" s="208" t="s">
        <v>25</v>
      </c>
      <c r="AE7" s="209">
        <f>SUM(Z6:Z16)</f>
        <v>0</v>
      </c>
    </row>
    <row r="8" spans="1:33" ht="15.75" hidden="1" customHeight="1">
      <c r="A8" s="46" t="s">
        <v>50</v>
      </c>
      <c r="B8" s="333"/>
      <c r="C8" s="187"/>
      <c r="D8" s="50"/>
      <c r="E8" s="125"/>
      <c r="F8" s="158"/>
      <c r="G8" s="158"/>
      <c r="H8" s="125"/>
      <c r="I8" s="125"/>
      <c r="J8" s="158"/>
      <c r="K8" s="125"/>
      <c r="L8" s="125"/>
      <c r="M8" s="158"/>
      <c r="N8" s="125"/>
      <c r="O8" s="125"/>
      <c r="P8" s="125"/>
      <c r="Q8" s="125"/>
      <c r="R8" s="51"/>
      <c r="S8" s="147"/>
      <c r="T8" s="147"/>
      <c r="U8" s="147"/>
      <c r="V8" s="147"/>
      <c r="W8" s="316"/>
      <c r="X8" s="317"/>
      <c r="Y8" s="64"/>
      <c r="Z8" s="69"/>
      <c r="AA8" s="68"/>
      <c r="AB8" s="116"/>
      <c r="AD8" s="210" t="s">
        <v>26</v>
      </c>
      <c r="AE8" s="211" t="e">
        <f>SUM(#REF!)</f>
        <v>#REF!</v>
      </c>
    </row>
    <row r="9" spans="1:33" ht="19.5" hidden="1" thickBot="1">
      <c r="A9" s="46" t="s">
        <v>51</v>
      </c>
      <c r="B9" s="333"/>
      <c r="C9" s="187"/>
      <c r="D9" s="60"/>
      <c r="E9" s="126"/>
      <c r="F9" s="159"/>
      <c r="G9" s="159"/>
      <c r="H9" s="126"/>
      <c r="I9" s="126"/>
      <c r="J9" s="159"/>
      <c r="K9" s="126"/>
      <c r="L9" s="126"/>
      <c r="M9" s="159"/>
      <c r="N9" s="126"/>
      <c r="O9" s="126"/>
      <c r="P9" s="126"/>
      <c r="Q9" s="126"/>
      <c r="R9" s="53"/>
      <c r="S9" s="140"/>
      <c r="T9" s="171"/>
      <c r="U9" s="171"/>
      <c r="V9" s="171"/>
      <c r="W9" s="316"/>
      <c r="X9" s="317"/>
      <c r="Y9" s="65"/>
      <c r="Z9" s="70"/>
      <c r="AA9" s="68"/>
      <c r="AB9" s="116"/>
      <c r="AD9" s="212" t="s">
        <v>31</v>
      </c>
      <c r="AE9" s="213" t="e">
        <f>SUM(AE7+AE8)</f>
        <v>#REF!</v>
      </c>
    </row>
    <row r="10" spans="1:33" hidden="1">
      <c r="A10" s="46" t="s">
        <v>53</v>
      </c>
      <c r="B10" s="333"/>
      <c r="C10" s="187"/>
      <c r="D10" s="52"/>
      <c r="E10" s="126"/>
      <c r="F10" s="159"/>
      <c r="G10" s="159"/>
      <c r="H10" s="126"/>
      <c r="I10" s="126"/>
      <c r="J10" s="159"/>
      <c r="K10" s="126"/>
      <c r="L10" s="126"/>
      <c r="M10" s="159"/>
      <c r="N10" s="126"/>
      <c r="O10" s="126"/>
      <c r="P10" s="126"/>
      <c r="Q10" s="126"/>
      <c r="R10" s="53"/>
      <c r="S10" s="140"/>
      <c r="T10" s="171"/>
      <c r="U10" s="171"/>
      <c r="V10" s="171"/>
      <c r="W10" s="316"/>
      <c r="X10" s="317"/>
      <c r="Y10" s="65"/>
      <c r="Z10" s="68"/>
      <c r="AA10" s="68"/>
      <c r="AB10" s="115"/>
      <c r="AD10" s="214" t="s">
        <v>24</v>
      </c>
      <c r="AE10" s="215" t="e">
        <f>AE11*AG5/100</f>
        <v>#REF!</v>
      </c>
      <c r="AG10" s="216" t="e">
        <f>AE11*AG5/100</f>
        <v>#REF!</v>
      </c>
    </row>
    <row r="11" spans="1:33" ht="15.75" hidden="1" customHeight="1">
      <c r="A11" s="46" t="s">
        <v>52</v>
      </c>
      <c r="B11" s="333"/>
      <c r="C11" s="187"/>
      <c r="D11" s="52"/>
      <c r="E11" s="126"/>
      <c r="F11" s="159"/>
      <c r="G11" s="159"/>
      <c r="H11" s="126"/>
      <c r="I11" s="126"/>
      <c r="J11" s="159"/>
      <c r="K11" s="126"/>
      <c r="L11" s="126"/>
      <c r="M11" s="159"/>
      <c r="N11" s="126"/>
      <c r="O11" s="126"/>
      <c r="P11" s="126"/>
      <c r="Q11" s="126"/>
      <c r="R11" s="53"/>
      <c r="S11" s="140"/>
      <c r="T11" s="171"/>
      <c r="U11" s="171"/>
      <c r="V11" s="171"/>
      <c r="W11" s="316"/>
      <c r="X11" s="317"/>
      <c r="Y11" s="65"/>
      <c r="Z11" s="69"/>
      <c r="AA11" s="68"/>
      <c r="AB11" s="116"/>
      <c r="AD11" s="217" t="s">
        <v>27</v>
      </c>
      <c r="AE11" s="218" t="e">
        <f>AE9/1.08</f>
        <v>#REF!</v>
      </c>
    </row>
    <row r="12" spans="1:33" ht="15.75" hidden="1" customHeight="1">
      <c r="A12" s="46" t="s">
        <v>54</v>
      </c>
      <c r="B12" s="333"/>
      <c r="C12" s="187"/>
      <c r="D12" s="52"/>
      <c r="E12" s="126"/>
      <c r="F12" s="159"/>
      <c r="G12" s="159"/>
      <c r="H12" s="126"/>
      <c r="I12" s="126"/>
      <c r="J12" s="159"/>
      <c r="K12" s="126"/>
      <c r="L12" s="126"/>
      <c r="M12" s="159"/>
      <c r="N12" s="126"/>
      <c r="O12" s="126"/>
      <c r="P12" s="126"/>
      <c r="Q12" s="126"/>
      <c r="R12" s="53"/>
      <c r="S12" s="140"/>
      <c r="T12" s="171"/>
      <c r="U12" s="171"/>
      <c r="V12" s="171"/>
      <c r="W12" s="316"/>
      <c r="X12" s="317"/>
      <c r="Y12" s="65"/>
      <c r="Z12" s="68"/>
      <c r="AA12" s="68"/>
      <c r="AB12" s="116"/>
    </row>
    <row r="13" spans="1:33" ht="15.75" hidden="1" customHeight="1">
      <c r="A13" s="46" t="s">
        <v>55</v>
      </c>
      <c r="B13" s="333"/>
      <c r="C13" s="187"/>
      <c r="D13" s="52"/>
      <c r="E13" s="125"/>
      <c r="F13" s="158"/>
      <c r="G13" s="158"/>
      <c r="H13" s="125"/>
      <c r="I13" s="125"/>
      <c r="J13" s="158"/>
      <c r="K13" s="125"/>
      <c r="L13" s="125"/>
      <c r="M13" s="158"/>
      <c r="N13" s="125"/>
      <c r="O13" s="125"/>
      <c r="P13" s="125"/>
      <c r="Q13" s="125"/>
      <c r="R13" s="51"/>
      <c r="S13" s="147"/>
      <c r="T13" s="147"/>
      <c r="U13" s="147"/>
      <c r="V13" s="147"/>
      <c r="W13" s="316"/>
      <c r="X13" s="317"/>
      <c r="Y13" s="64"/>
      <c r="Z13" s="68"/>
      <c r="AA13" s="68"/>
      <c r="AB13" s="116"/>
      <c r="AD13" s="216"/>
      <c r="AE13" s="216"/>
    </row>
    <row r="14" spans="1:33" ht="15.75" hidden="1" customHeight="1">
      <c r="A14" s="46" t="s">
        <v>56</v>
      </c>
      <c r="B14" s="333"/>
      <c r="C14" s="187"/>
      <c r="D14" s="52"/>
      <c r="E14" s="126"/>
      <c r="F14" s="159"/>
      <c r="G14" s="159"/>
      <c r="H14" s="126"/>
      <c r="I14" s="126"/>
      <c r="J14" s="159"/>
      <c r="K14" s="126"/>
      <c r="L14" s="126"/>
      <c r="M14" s="159"/>
      <c r="N14" s="126"/>
      <c r="O14" s="126"/>
      <c r="P14" s="126"/>
      <c r="Q14" s="126"/>
      <c r="R14" s="53"/>
      <c r="S14" s="140"/>
      <c r="T14" s="171"/>
      <c r="U14" s="171"/>
      <c r="V14" s="171"/>
      <c r="W14" s="316"/>
      <c r="X14" s="317"/>
      <c r="Y14" s="65"/>
      <c r="Z14" s="69"/>
      <c r="AA14" s="68"/>
      <c r="AB14" s="116"/>
    </row>
    <row r="15" spans="1:33" ht="15.75" hidden="1" customHeight="1">
      <c r="A15" s="46" t="s">
        <v>57</v>
      </c>
      <c r="B15" s="333"/>
      <c r="C15" s="187"/>
      <c r="D15" s="52"/>
      <c r="E15" s="126"/>
      <c r="F15" s="159"/>
      <c r="G15" s="159"/>
      <c r="H15" s="126"/>
      <c r="I15" s="126"/>
      <c r="J15" s="159"/>
      <c r="K15" s="126"/>
      <c r="L15" s="126"/>
      <c r="M15" s="159"/>
      <c r="N15" s="126"/>
      <c r="O15" s="126"/>
      <c r="P15" s="126"/>
      <c r="Q15" s="126"/>
      <c r="R15" s="53"/>
      <c r="S15" s="140"/>
      <c r="T15" s="171"/>
      <c r="U15" s="171"/>
      <c r="V15" s="171"/>
      <c r="W15" s="316"/>
      <c r="X15" s="317"/>
      <c r="Y15" s="65"/>
      <c r="Z15" s="68"/>
      <c r="AA15" s="68"/>
      <c r="AB15" s="116"/>
      <c r="AD15" s="216"/>
      <c r="AG15" s="216"/>
    </row>
    <row r="16" spans="1:33" ht="15.75" hidden="1" customHeight="1">
      <c r="A16" s="46" t="s">
        <v>58</v>
      </c>
      <c r="B16" s="334"/>
      <c r="C16" s="188"/>
      <c r="D16" s="108"/>
      <c r="E16" s="127"/>
      <c r="F16" s="160"/>
      <c r="G16" s="160"/>
      <c r="H16" s="127"/>
      <c r="I16" s="127"/>
      <c r="J16" s="160"/>
      <c r="K16" s="127"/>
      <c r="L16" s="127"/>
      <c r="M16" s="160"/>
      <c r="N16" s="127"/>
      <c r="O16" s="127"/>
      <c r="P16" s="127"/>
      <c r="Q16" s="127"/>
      <c r="R16" s="109"/>
      <c r="S16" s="148"/>
      <c r="T16" s="148"/>
      <c r="U16" s="148"/>
      <c r="V16" s="148"/>
      <c r="W16" s="318"/>
      <c r="X16" s="319"/>
      <c r="Y16" s="110"/>
      <c r="Z16" s="111"/>
      <c r="AA16" s="111"/>
      <c r="AB16" s="115"/>
    </row>
    <row r="17" spans="1:52" s="47" customFormat="1" ht="15.75" hidden="1" customHeight="1">
      <c r="A17" s="46" t="s">
        <v>59</v>
      </c>
      <c r="B17" s="335"/>
      <c r="C17" s="189"/>
      <c r="D17" s="105"/>
      <c r="E17" s="128"/>
      <c r="F17" s="161"/>
      <c r="G17" s="161"/>
      <c r="H17" s="128"/>
      <c r="I17" s="128"/>
      <c r="J17" s="161"/>
      <c r="K17" s="128"/>
      <c r="L17" s="128"/>
      <c r="M17" s="161"/>
      <c r="N17" s="128"/>
      <c r="O17" s="128"/>
      <c r="P17" s="128"/>
      <c r="Q17" s="128"/>
      <c r="R17" s="106"/>
      <c r="S17" s="149"/>
      <c r="T17" s="149"/>
      <c r="U17" s="149"/>
      <c r="V17" s="149"/>
      <c r="W17" s="346"/>
      <c r="X17" s="347"/>
      <c r="Y17" s="107"/>
      <c r="Z17" s="86"/>
      <c r="AA17" s="87"/>
      <c r="AB17" s="113"/>
      <c r="AC17" s="62"/>
      <c r="AD17" s="219" t="s">
        <v>25</v>
      </c>
      <c r="AE17" s="220">
        <f>SUM(Z17:Z20)</f>
        <v>0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</row>
    <row r="18" spans="1:52" s="47" customFormat="1" ht="15.75" hidden="1" customHeight="1">
      <c r="A18" s="46" t="s">
        <v>60</v>
      </c>
      <c r="B18" s="336"/>
      <c r="C18" s="189"/>
      <c r="D18" s="54"/>
      <c r="E18" s="129"/>
      <c r="F18" s="162"/>
      <c r="G18" s="162"/>
      <c r="H18" s="129"/>
      <c r="I18" s="129"/>
      <c r="J18" s="162"/>
      <c r="K18" s="129"/>
      <c r="L18" s="129"/>
      <c r="M18" s="162"/>
      <c r="N18" s="129"/>
      <c r="O18" s="129"/>
      <c r="P18" s="129"/>
      <c r="Q18" s="129"/>
      <c r="R18" s="55"/>
      <c r="S18" s="144"/>
      <c r="T18" s="175"/>
      <c r="U18" s="175"/>
      <c r="V18" s="175"/>
      <c r="W18" s="314"/>
      <c r="X18" s="315"/>
      <c r="Y18" s="83"/>
      <c r="Z18" s="84"/>
      <c r="AA18" s="82"/>
      <c r="AB18" s="114"/>
      <c r="AC18" s="62"/>
      <c r="AD18" s="221" t="s">
        <v>26</v>
      </c>
      <c r="AE18" s="222" t="e">
        <f>SUM(#REF!)</f>
        <v>#REF!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1:52" s="47" customFormat="1" ht="19.5" hidden="1" thickBot="1">
      <c r="A19" s="265" t="s">
        <v>61</v>
      </c>
      <c r="B19" s="336"/>
      <c r="C19" s="189"/>
      <c r="D19" s="286"/>
      <c r="E19" s="130"/>
      <c r="F19" s="163"/>
      <c r="G19" s="163"/>
      <c r="H19" s="130"/>
      <c r="I19" s="130"/>
      <c r="J19" s="163"/>
      <c r="K19" s="130"/>
      <c r="L19" s="130"/>
      <c r="M19" s="163"/>
      <c r="N19" s="130"/>
      <c r="O19" s="130"/>
      <c r="P19" s="130"/>
      <c r="Q19" s="130"/>
      <c r="R19" s="56"/>
      <c r="S19" s="144"/>
      <c r="T19" s="175"/>
      <c r="U19" s="175"/>
      <c r="V19" s="175"/>
      <c r="W19" s="282"/>
      <c r="X19" s="283"/>
      <c r="Y19" s="340"/>
      <c r="Z19" s="342"/>
      <c r="AA19" s="344"/>
      <c r="AB19" s="338"/>
      <c r="AC19" s="62"/>
      <c r="AD19" s="223" t="s">
        <v>31</v>
      </c>
      <c r="AE19" s="224" t="e">
        <f>AE17+AE18</f>
        <v>#REF!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1:52" s="47" customFormat="1" ht="15.75" hidden="1" customHeight="1">
      <c r="A20" s="265"/>
      <c r="B20" s="337"/>
      <c r="C20" s="190"/>
      <c r="D20" s="287"/>
      <c r="E20" s="131"/>
      <c r="F20" s="164"/>
      <c r="G20" s="164"/>
      <c r="H20" s="131"/>
      <c r="I20" s="131"/>
      <c r="J20" s="164"/>
      <c r="K20" s="131"/>
      <c r="L20" s="131"/>
      <c r="M20" s="164"/>
      <c r="N20" s="131"/>
      <c r="O20" s="131"/>
      <c r="P20" s="131"/>
      <c r="Q20" s="131"/>
      <c r="R20" s="57"/>
      <c r="S20" s="145"/>
      <c r="T20" s="176"/>
      <c r="U20" s="176"/>
      <c r="V20" s="176"/>
      <c r="W20" s="284"/>
      <c r="X20" s="285"/>
      <c r="Y20" s="341"/>
      <c r="Z20" s="343"/>
      <c r="AA20" s="345"/>
      <c r="AB20" s="339"/>
      <c r="AC20" s="62"/>
      <c r="AD20" s="225" t="s">
        <v>24</v>
      </c>
      <c r="AE20" s="226" t="e">
        <f>AE21*AG5/100</f>
        <v>#REF!</v>
      </c>
      <c r="AF20" s="62"/>
      <c r="AG20" s="216" t="e">
        <f>AE21*AG5/100</f>
        <v>#REF!</v>
      </c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52" s="47" customFormat="1" ht="15.75" hidden="1" thickBot="1">
      <c r="A21" s="265" t="s">
        <v>62</v>
      </c>
      <c r="B21" s="292"/>
      <c r="C21" s="191"/>
      <c r="D21" s="307"/>
      <c r="E21" s="132"/>
      <c r="F21" s="165"/>
      <c r="G21" s="165"/>
      <c r="H21" s="132"/>
      <c r="I21" s="132"/>
      <c r="J21" s="165"/>
      <c r="K21" s="132"/>
      <c r="L21" s="132"/>
      <c r="M21" s="165"/>
      <c r="N21" s="132"/>
      <c r="O21" s="132"/>
      <c r="P21" s="132"/>
      <c r="Q21" s="132"/>
      <c r="R21" s="104"/>
      <c r="S21" s="150"/>
      <c r="T21" s="150"/>
      <c r="U21" s="150"/>
      <c r="V21" s="150"/>
      <c r="W21" s="274"/>
      <c r="X21" s="275"/>
      <c r="Y21" s="295"/>
      <c r="Z21" s="308"/>
      <c r="AA21" s="281"/>
      <c r="AB21" s="299"/>
      <c r="AC21" s="62"/>
      <c r="AD21" s="227" t="s">
        <v>27</v>
      </c>
      <c r="AE21" s="228" t="e">
        <f>AE19/1.08</f>
        <v>#REF!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</row>
    <row r="22" spans="1:52" s="47" customFormat="1" hidden="1">
      <c r="A22" s="265"/>
      <c r="B22" s="293"/>
      <c r="C22" s="192"/>
      <c r="D22" s="304"/>
      <c r="E22" s="132"/>
      <c r="F22" s="165"/>
      <c r="G22" s="165"/>
      <c r="H22" s="132"/>
      <c r="I22" s="132"/>
      <c r="J22" s="165"/>
      <c r="K22" s="132"/>
      <c r="L22" s="132"/>
      <c r="M22" s="165"/>
      <c r="N22" s="132"/>
      <c r="O22" s="132"/>
      <c r="P22" s="132"/>
      <c r="Q22" s="132"/>
      <c r="R22" s="63"/>
      <c r="S22" s="151"/>
      <c r="T22" s="151"/>
      <c r="U22" s="151"/>
      <c r="V22" s="151"/>
      <c r="W22" s="272"/>
      <c r="X22" s="276"/>
      <c r="Y22" s="296"/>
      <c r="Z22" s="289"/>
      <c r="AA22" s="278"/>
      <c r="AB22" s="300"/>
      <c r="AC22" s="62"/>
      <c r="AD22" s="79"/>
      <c r="AE22" s="80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s="47" customFormat="1" hidden="1">
      <c r="A23" s="265" t="s">
        <v>63</v>
      </c>
      <c r="B23" s="293"/>
      <c r="C23" s="192"/>
      <c r="D23" s="303"/>
      <c r="E23" s="133"/>
      <c r="F23" s="166"/>
      <c r="G23" s="166"/>
      <c r="H23" s="133"/>
      <c r="I23" s="133"/>
      <c r="J23" s="166"/>
      <c r="K23" s="133"/>
      <c r="L23" s="133"/>
      <c r="M23" s="166"/>
      <c r="N23" s="133"/>
      <c r="O23" s="133"/>
      <c r="P23" s="133"/>
      <c r="Q23" s="133"/>
      <c r="R23" s="63"/>
      <c r="S23" s="152"/>
      <c r="T23" s="152"/>
      <c r="U23" s="152"/>
      <c r="V23" s="152"/>
      <c r="W23" s="270"/>
      <c r="X23" s="271"/>
      <c r="Y23" s="288"/>
      <c r="Z23" s="288"/>
      <c r="AA23" s="277"/>
      <c r="AB23" s="309"/>
      <c r="AC23" s="62"/>
      <c r="AD23" s="328" t="s">
        <v>25</v>
      </c>
      <c r="AE23" s="330">
        <f>SUM(Z21:Z32)</f>
        <v>0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</row>
    <row r="24" spans="1:52" s="47" customFormat="1" hidden="1">
      <c r="A24" s="265"/>
      <c r="B24" s="293"/>
      <c r="C24" s="192"/>
      <c r="D24" s="304"/>
      <c r="E24" s="133"/>
      <c r="F24" s="166"/>
      <c r="G24" s="166"/>
      <c r="H24" s="133"/>
      <c r="I24" s="133"/>
      <c r="J24" s="166"/>
      <c r="K24" s="133"/>
      <c r="L24" s="133"/>
      <c r="M24" s="166"/>
      <c r="N24" s="133"/>
      <c r="O24" s="133"/>
      <c r="P24" s="133"/>
      <c r="Q24" s="133"/>
      <c r="R24" s="63"/>
      <c r="S24" s="151"/>
      <c r="T24" s="151"/>
      <c r="U24" s="151"/>
      <c r="V24" s="151"/>
      <c r="W24" s="272"/>
      <c r="X24" s="273"/>
      <c r="Y24" s="289"/>
      <c r="Z24" s="289"/>
      <c r="AA24" s="278"/>
      <c r="AB24" s="300"/>
      <c r="AC24" s="62"/>
      <c r="AD24" s="329"/>
      <c r="AE24" s="331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1:52" s="47" customFormat="1" ht="15.75" hidden="1" thickBot="1">
      <c r="A25" s="46" t="s">
        <v>64</v>
      </c>
      <c r="B25" s="293"/>
      <c r="C25" s="192"/>
      <c r="D25" s="78"/>
      <c r="E25" s="133"/>
      <c r="F25" s="166"/>
      <c r="G25" s="166"/>
      <c r="H25" s="133"/>
      <c r="I25" s="133"/>
      <c r="J25" s="166"/>
      <c r="K25" s="133"/>
      <c r="L25" s="133"/>
      <c r="M25" s="166"/>
      <c r="N25" s="133"/>
      <c r="O25" s="133"/>
      <c r="P25" s="133"/>
      <c r="Q25" s="133"/>
      <c r="R25" s="63"/>
      <c r="S25" s="153"/>
      <c r="T25" s="153"/>
      <c r="U25" s="153"/>
      <c r="V25" s="153"/>
      <c r="W25" s="305"/>
      <c r="X25" s="306"/>
      <c r="Y25" s="91"/>
      <c r="Z25" s="93"/>
      <c r="AA25" s="85"/>
      <c r="AB25" s="117"/>
      <c r="AC25" s="62"/>
      <c r="AD25" s="229" t="s">
        <v>26</v>
      </c>
      <c r="AE25" s="230">
        <f>SUM(Z38:Z49)</f>
        <v>0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</row>
    <row r="26" spans="1:52" s="47" customFormat="1" ht="19.5" hidden="1" thickBot="1">
      <c r="A26" s="46" t="s">
        <v>65</v>
      </c>
      <c r="B26" s="293"/>
      <c r="C26" s="192"/>
      <c r="D26" s="78"/>
      <c r="E26" s="133"/>
      <c r="F26" s="166"/>
      <c r="G26" s="166"/>
      <c r="H26" s="133"/>
      <c r="I26" s="133"/>
      <c r="J26" s="166"/>
      <c r="K26" s="133"/>
      <c r="L26" s="133"/>
      <c r="M26" s="166"/>
      <c r="N26" s="133"/>
      <c r="O26" s="133"/>
      <c r="P26" s="133"/>
      <c r="Q26" s="133"/>
      <c r="R26" s="63"/>
      <c r="S26" s="153"/>
      <c r="T26" s="153"/>
      <c r="U26" s="153"/>
      <c r="V26" s="153"/>
      <c r="W26" s="305"/>
      <c r="X26" s="306"/>
      <c r="Y26" s="92"/>
      <c r="Z26" s="93"/>
      <c r="AA26" s="85"/>
      <c r="AB26" s="117"/>
      <c r="AC26" s="62"/>
      <c r="AD26" s="231" t="s">
        <v>32</v>
      </c>
      <c r="AE26" s="232">
        <f>AE23+AE25</f>
        <v>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s="47" customFormat="1" hidden="1">
      <c r="A27" s="46" t="s">
        <v>66</v>
      </c>
      <c r="B27" s="293"/>
      <c r="C27" s="192"/>
      <c r="D27" s="78"/>
      <c r="E27" s="133"/>
      <c r="F27" s="166"/>
      <c r="G27" s="166"/>
      <c r="H27" s="133"/>
      <c r="I27" s="133"/>
      <c r="J27" s="166"/>
      <c r="K27" s="133"/>
      <c r="L27" s="133"/>
      <c r="M27" s="166"/>
      <c r="N27" s="133"/>
      <c r="O27" s="133"/>
      <c r="P27" s="133"/>
      <c r="Q27" s="133"/>
      <c r="R27" s="63"/>
      <c r="S27" s="153"/>
      <c r="T27" s="153"/>
      <c r="U27" s="153"/>
      <c r="V27" s="153"/>
      <c r="W27" s="305"/>
      <c r="X27" s="306"/>
      <c r="Y27" s="92"/>
      <c r="Z27" s="93"/>
      <c r="AA27" s="85"/>
      <c r="AB27" s="117"/>
      <c r="AC27" s="62"/>
      <c r="AD27" s="233" t="s">
        <v>24</v>
      </c>
      <c r="AE27" s="234">
        <f>AE28*AG5/100</f>
        <v>0</v>
      </c>
      <c r="AF27" s="62"/>
      <c r="AG27" s="216">
        <f>AE28*AG5/100</f>
        <v>0</v>
      </c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</row>
    <row r="28" spans="1:52" s="47" customFormat="1" ht="15.75" hidden="1" thickBot="1">
      <c r="A28" s="265" t="s">
        <v>67</v>
      </c>
      <c r="B28" s="293"/>
      <c r="C28" s="192"/>
      <c r="D28" s="303"/>
      <c r="E28" s="133"/>
      <c r="F28" s="166"/>
      <c r="G28" s="166"/>
      <c r="H28" s="133"/>
      <c r="I28" s="133"/>
      <c r="J28" s="166"/>
      <c r="K28" s="133"/>
      <c r="L28" s="133"/>
      <c r="M28" s="166"/>
      <c r="N28" s="133"/>
      <c r="O28" s="133"/>
      <c r="P28" s="133"/>
      <c r="Q28" s="133"/>
      <c r="R28" s="63"/>
      <c r="S28" s="152"/>
      <c r="T28" s="152"/>
      <c r="U28" s="152"/>
      <c r="V28" s="152"/>
      <c r="W28" s="266"/>
      <c r="X28" s="267"/>
      <c r="Y28" s="297"/>
      <c r="Z28" s="279"/>
      <c r="AA28" s="277"/>
      <c r="AB28" s="309"/>
      <c r="AC28" s="62"/>
      <c r="AD28" s="235" t="s">
        <v>27</v>
      </c>
      <c r="AE28" s="236">
        <f>AE26/1.08</f>
        <v>0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s="47" customFormat="1" hidden="1">
      <c r="A29" s="265"/>
      <c r="B29" s="293"/>
      <c r="C29" s="192"/>
      <c r="D29" s="304"/>
      <c r="E29" s="133"/>
      <c r="F29" s="166"/>
      <c r="G29" s="166"/>
      <c r="H29" s="133"/>
      <c r="I29" s="133"/>
      <c r="J29" s="166"/>
      <c r="K29" s="133"/>
      <c r="L29" s="133"/>
      <c r="M29" s="166"/>
      <c r="N29" s="133"/>
      <c r="O29" s="133"/>
      <c r="P29" s="133"/>
      <c r="Q29" s="133"/>
      <c r="R29" s="63"/>
      <c r="S29" s="151"/>
      <c r="T29" s="151"/>
      <c r="U29" s="151"/>
      <c r="V29" s="151"/>
      <c r="W29" s="268"/>
      <c r="X29" s="269"/>
      <c r="Y29" s="298"/>
      <c r="Z29" s="280"/>
      <c r="AA29" s="278"/>
      <c r="AB29" s="300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</row>
    <row r="30" spans="1:52" s="47" customFormat="1" hidden="1">
      <c r="A30" s="89" t="s">
        <v>68</v>
      </c>
      <c r="B30" s="293"/>
      <c r="C30" s="192"/>
      <c r="D30" s="78"/>
      <c r="E30" s="134"/>
      <c r="F30" s="167"/>
      <c r="G30" s="167"/>
      <c r="H30" s="134"/>
      <c r="I30" s="134"/>
      <c r="J30" s="167"/>
      <c r="K30" s="134"/>
      <c r="L30" s="134"/>
      <c r="M30" s="167"/>
      <c r="N30" s="134"/>
      <c r="O30" s="134"/>
      <c r="P30" s="134"/>
      <c r="Q30" s="134"/>
      <c r="R30" s="63"/>
      <c r="S30" s="153"/>
      <c r="T30" s="153"/>
      <c r="U30" s="153"/>
      <c r="V30" s="153"/>
      <c r="W30" s="305"/>
      <c r="X30" s="306"/>
      <c r="Y30" s="92"/>
      <c r="Z30" s="102"/>
      <c r="AA30" s="85"/>
      <c r="AB30" s="117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47" customFormat="1" hidden="1">
      <c r="A31" s="89" t="s">
        <v>69</v>
      </c>
      <c r="B31" s="293"/>
      <c r="C31" s="192"/>
      <c r="D31" s="98"/>
      <c r="E31" s="134"/>
      <c r="F31" s="167"/>
      <c r="G31" s="167"/>
      <c r="H31" s="134"/>
      <c r="I31" s="134"/>
      <c r="J31" s="167"/>
      <c r="K31" s="134"/>
      <c r="L31" s="134"/>
      <c r="M31" s="167"/>
      <c r="N31" s="134"/>
      <c r="O31" s="134"/>
      <c r="P31" s="134"/>
      <c r="Q31" s="134"/>
      <c r="R31" s="63"/>
      <c r="S31" s="153"/>
      <c r="T31" s="153"/>
      <c r="U31" s="153"/>
      <c r="V31" s="153"/>
      <c r="W31" s="305"/>
      <c r="X31" s="306"/>
      <c r="Y31" s="92"/>
      <c r="Z31" s="102"/>
      <c r="AA31" s="85"/>
      <c r="AB31" s="117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47" customFormat="1" ht="15.75" hidden="1" thickBot="1">
      <c r="A32" s="89" t="s">
        <v>70</v>
      </c>
      <c r="B32" s="294"/>
      <c r="C32" s="193"/>
      <c r="D32" s="99"/>
      <c r="E32" s="135"/>
      <c r="F32" s="168"/>
      <c r="G32" s="168"/>
      <c r="H32" s="135"/>
      <c r="I32" s="135"/>
      <c r="J32" s="168"/>
      <c r="K32" s="135"/>
      <c r="L32" s="135"/>
      <c r="M32" s="168"/>
      <c r="N32" s="135"/>
      <c r="O32" s="135"/>
      <c r="P32" s="135"/>
      <c r="Q32" s="135"/>
      <c r="R32" s="97"/>
      <c r="S32" s="143"/>
      <c r="T32" s="174"/>
      <c r="U32" s="174"/>
      <c r="V32" s="174"/>
      <c r="W32" s="301"/>
      <c r="X32" s="302"/>
      <c r="Y32" s="101"/>
      <c r="Z32" s="103"/>
      <c r="AA32" s="100"/>
      <c r="AB32" s="118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47" customFormat="1" ht="15.75" hidden="1" customHeight="1">
      <c r="A33" s="46"/>
      <c r="B33" s="43"/>
      <c r="C33" s="194"/>
      <c r="D33" s="44"/>
      <c r="E33" s="136"/>
      <c r="F33" s="169"/>
      <c r="G33" s="169"/>
      <c r="H33" s="136"/>
      <c r="I33" s="136"/>
      <c r="J33" s="169"/>
      <c r="K33" s="136"/>
      <c r="L33" s="136"/>
      <c r="M33" s="169"/>
      <c r="N33" s="136"/>
      <c r="O33" s="136"/>
      <c r="P33" s="136"/>
      <c r="Q33" s="136"/>
      <c r="R33" s="45"/>
      <c r="S33" s="45"/>
      <c r="T33" s="45"/>
      <c r="U33" s="45"/>
      <c r="V33" s="45"/>
      <c r="W33" s="45"/>
      <c r="X33" s="45"/>
      <c r="Y33" s="66"/>
      <c r="Z33" s="71"/>
      <c r="AA33" s="71"/>
      <c r="AB33" s="71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47" customFormat="1" ht="39.75" customHeight="1">
      <c r="A34" s="46"/>
      <c r="B34" s="43"/>
      <c r="C34" s="194"/>
      <c r="D34" s="44"/>
      <c r="E34" s="136"/>
      <c r="F34" s="169"/>
      <c r="G34" s="169"/>
      <c r="H34" s="136"/>
      <c r="I34" s="136"/>
      <c r="J34" s="169"/>
      <c r="K34" s="136"/>
      <c r="L34" s="136"/>
      <c r="M34" s="169"/>
      <c r="N34" s="136"/>
      <c r="O34" s="136"/>
      <c r="P34" s="136"/>
      <c r="Q34" s="136"/>
      <c r="R34" s="45"/>
      <c r="S34" s="45"/>
      <c r="T34" s="45"/>
      <c r="U34" s="45"/>
      <c r="V34" s="45"/>
      <c r="W34" s="45"/>
      <c r="X34" s="45"/>
      <c r="Y34" s="66"/>
      <c r="Z34" s="72"/>
      <c r="AA34" s="72"/>
      <c r="AB34" s="7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ht="23.25" customHeight="1">
      <c r="A35" s="139"/>
      <c r="B35" s="290" t="s">
        <v>23</v>
      </c>
      <c r="C35" s="290"/>
      <c r="D35" s="290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0"/>
    </row>
    <row r="36" spans="1:52" s="47" customFormat="1" ht="23.25" customHeight="1">
      <c r="A36" s="139"/>
      <c r="B36" s="177"/>
      <c r="C36" s="195"/>
      <c r="D36" s="197"/>
      <c r="E36" s="290" t="s">
        <v>90</v>
      </c>
      <c r="F36" s="290"/>
      <c r="G36" s="290"/>
      <c r="H36" s="290" t="s">
        <v>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177"/>
      <c r="U36" s="177"/>
      <c r="V36" s="177"/>
      <c r="W36" s="177"/>
      <c r="X36" s="177"/>
      <c r="Y36" s="177"/>
      <c r="Z36" s="177"/>
      <c r="AA36" s="177"/>
      <c r="AB36" s="205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ht="46.5" customHeight="1">
      <c r="A37" s="139"/>
      <c r="B37" s="178" t="s">
        <v>88</v>
      </c>
      <c r="C37" s="179" t="s">
        <v>86</v>
      </c>
      <c r="D37" s="198" t="s">
        <v>28</v>
      </c>
      <c r="E37" s="180" t="s">
        <v>94</v>
      </c>
      <c r="F37" s="181" t="s">
        <v>83</v>
      </c>
      <c r="G37" s="181" t="s">
        <v>92</v>
      </c>
      <c r="H37" s="180" t="s">
        <v>95</v>
      </c>
      <c r="I37" s="181" t="s">
        <v>83</v>
      </c>
      <c r="J37" s="181" t="s">
        <v>92</v>
      </c>
      <c r="K37" s="180" t="s">
        <v>96</v>
      </c>
      <c r="L37" s="181" t="s">
        <v>83</v>
      </c>
      <c r="M37" s="181" t="s">
        <v>92</v>
      </c>
      <c r="N37" s="180" t="s">
        <v>97</v>
      </c>
      <c r="O37" s="179" t="s">
        <v>83</v>
      </c>
      <c r="P37" s="181" t="s">
        <v>92</v>
      </c>
      <c r="Q37" s="180" t="s">
        <v>98</v>
      </c>
      <c r="R37" s="179" t="s">
        <v>83</v>
      </c>
      <c r="S37" s="181" t="s">
        <v>92</v>
      </c>
      <c r="T37" s="180" t="s">
        <v>100</v>
      </c>
      <c r="U37" s="179" t="s">
        <v>83</v>
      </c>
      <c r="V37" s="181" t="s">
        <v>92</v>
      </c>
      <c r="W37" s="200" t="s">
        <v>93</v>
      </c>
      <c r="X37" s="179" t="s">
        <v>99</v>
      </c>
      <c r="Y37" s="182" t="s">
        <v>110</v>
      </c>
      <c r="Z37" s="183" t="s">
        <v>111</v>
      </c>
      <c r="AA37" s="183" t="s">
        <v>112</v>
      </c>
      <c r="AB37" s="201" t="s">
        <v>73</v>
      </c>
    </row>
    <row r="38" spans="1:52" s="47" customFormat="1" ht="23.25" customHeight="1">
      <c r="A38" s="120" t="s">
        <v>48</v>
      </c>
      <c r="B38" s="360" t="s">
        <v>30</v>
      </c>
      <c r="C38" s="239" t="s">
        <v>87</v>
      </c>
      <c r="D38" s="240" t="s">
        <v>44</v>
      </c>
      <c r="E38" s="262"/>
      <c r="F38" s="242">
        <v>1</v>
      </c>
      <c r="G38" s="243" t="s">
        <v>102</v>
      </c>
      <c r="H38" s="262"/>
      <c r="I38" s="242">
        <v>1</v>
      </c>
      <c r="J38" s="243" t="s">
        <v>103</v>
      </c>
      <c r="K38" s="262"/>
      <c r="L38" s="242">
        <v>1</v>
      </c>
      <c r="M38" s="243" t="s">
        <v>103</v>
      </c>
      <c r="N38" s="262"/>
      <c r="O38" s="242">
        <v>1</v>
      </c>
      <c r="P38" s="244">
        <v>120</v>
      </c>
      <c r="Q38" s="262"/>
      <c r="R38" s="245">
        <v>1</v>
      </c>
      <c r="S38" s="245">
        <v>120</v>
      </c>
      <c r="T38" s="241" t="s">
        <v>104</v>
      </c>
      <c r="U38" s="241" t="s">
        <v>104</v>
      </c>
      <c r="V38" s="241" t="s">
        <v>104</v>
      </c>
      <c r="W38" s="246">
        <v>26</v>
      </c>
      <c r="X38" s="247" t="s">
        <v>29</v>
      </c>
      <c r="Y38" s="248">
        <f>E38+H38+N38+K38+Q38</f>
        <v>0</v>
      </c>
      <c r="Z38" s="248">
        <f>Y38*W38</f>
        <v>0</v>
      </c>
      <c r="AA38" s="249">
        <f t="shared" ref="AA38:AA53" si="0">Z38*1.08</f>
        <v>0</v>
      </c>
      <c r="AB38" s="20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52" s="47" customFormat="1" ht="23.25" customHeight="1">
      <c r="A39" s="120" t="s">
        <v>49</v>
      </c>
      <c r="B39" s="360"/>
      <c r="C39" s="239" t="s">
        <v>45</v>
      </c>
      <c r="D39" s="240" t="s">
        <v>46</v>
      </c>
      <c r="E39" s="262"/>
      <c r="F39" s="242">
        <v>1</v>
      </c>
      <c r="G39" s="243" t="s">
        <v>102</v>
      </c>
      <c r="H39" s="262"/>
      <c r="I39" s="242">
        <v>1</v>
      </c>
      <c r="J39" s="243" t="s">
        <v>103</v>
      </c>
      <c r="K39" s="262"/>
      <c r="L39" s="242">
        <v>1</v>
      </c>
      <c r="M39" s="243" t="s">
        <v>103</v>
      </c>
      <c r="N39" s="262"/>
      <c r="O39" s="242">
        <v>1</v>
      </c>
      <c r="P39" s="244">
        <v>120</v>
      </c>
      <c r="Q39" s="262"/>
      <c r="R39" s="245">
        <v>1</v>
      </c>
      <c r="S39" s="245">
        <v>120</v>
      </c>
      <c r="T39" s="241" t="s">
        <v>104</v>
      </c>
      <c r="U39" s="241" t="s">
        <v>104</v>
      </c>
      <c r="V39" s="241" t="s">
        <v>104</v>
      </c>
      <c r="W39" s="246">
        <v>26</v>
      </c>
      <c r="X39" s="247" t="s">
        <v>29</v>
      </c>
      <c r="Y39" s="248">
        <f>E39+H39+N39+K39+Q39</f>
        <v>0</v>
      </c>
      <c r="Z39" s="248">
        <f t="shared" ref="Z39:Z52" si="1">Y39*W39</f>
        <v>0</v>
      </c>
      <c r="AA39" s="249">
        <f t="shared" si="0"/>
        <v>0</v>
      </c>
      <c r="AB39" s="20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2" s="47" customFormat="1" ht="23.25" customHeight="1">
      <c r="A40" s="120" t="s">
        <v>50</v>
      </c>
      <c r="B40" s="360"/>
      <c r="C40" s="239" t="s">
        <v>34</v>
      </c>
      <c r="D40" s="240" t="s">
        <v>35</v>
      </c>
      <c r="E40" s="262"/>
      <c r="F40" s="242">
        <v>1</v>
      </c>
      <c r="G40" s="243" t="s">
        <v>102</v>
      </c>
      <c r="H40" s="241"/>
      <c r="I40" s="242" t="s">
        <v>104</v>
      </c>
      <c r="J40" s="243" t="s">
        <v>104</v>
      </c>
      <c r="K40" s="241"/>
      <c r="L40" s="243" t="s">
        <v>104</v>
      </c>
      <c r="M40" s="241" t="s">
        <v>104</v>
      </c>
      <c r="N40" s="243"/>
      <c r="O40" s="241" t="s">
        <v>104</v>
      </c>
      <c r="P40" s="243" t="s">
        <v>104</v>
      </c>
      <c r="Q40" s="241"/>
      <c r="R40" s="243" t="s">
        <v>104</v>
      </c>
      <c r="S40" s="241" t="s">
        <v>104</v>
      </c>
      <c r="T40" s="243" t="s">
        <v>104</v>
      </c>
      <c r="U40" s="241" t="s">
        <v>104</v>
      </c>
      <c r="V40" s="243" t="s">
        <v>104</v>
      </c>
      <c r="W40" s="246">
        <v>26</v>
      </c>
      <c r="X40" s="247" t="s">
        <v>29</v>
      </c>
      <c r="Y40" s="248">
        <f>E40</f>
        <v>0</v>
      </c>
      <c r="Z40" s="248">
        <f t="shared" si="1"/>
        <v>0</v>
      </c>
      <c r="AA40" s="249">
        <f t="shared" si="0"/>
        <v>0</v>
      </c>
      <c r="AB40" s="20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47" customFormat="1" ht="36.75" customHeight="1">
      <c r="A41" s="348" t="s">
        <v>51</v>
      </c>
      <c r="B41" s="360"/>
      <c r="C41" s="239" t="s">
        <v>36</v>
      </c>
      <c r="D41" s="240" t="s">
        <v>37</v>
      </c>
      <c r="E41" s="262"/>
      <c r="F41" s="242">
        <v>1</v>
      </c>
      <c r="G41" s="243" t="s">
        <v>102</v>
      </c>
      <c r="H41" s="241"/>
      <c r="I41" s="242" t="s">
        <v>104</v>
      </c>
      <c r="J41" s="243" t="s">
        <v>104</v>
      </c>
      <c r="K41" s="241"/>
      <c r="L41" s="243" t="s">
        <v>104</v>
      </c>
      <c r="M41" s="241" t="s">
        <v>104</v>
      </c>
      <c r="N41" s="241"/>
      <c r="O41" s="241" t="s">
        <v>104</v>
      </c>
      <c r="P41" s="243" t="s">
        <v>104</v>
      </c>
      <c r="Q41" s="241"/>
      <c r="R41" s="243" t="s">
        <v>104</v>
      </c>
      <c r="S41" s="243" t="s">
        <v>104</v>
      </c>
      <c r="T41" s="243" t="s">
        <v>104</v>
      </c>
      <c r="U41" s="241" t="s">
        <v>104</v>
      </c>
      <c r="V41" s="243" t="s">
        <v>104</v>
      </c>
      <c r="W41" s="250">
        <v>12</v>
      </c>
      <c r="X41" s="361" t="s">
        <v>109</v>
      </c>
      <c r="Y41" s="248">
        <f t="shared" ref="Y41:Y50" si="2">E41</f>
        <v>0</v>
      </c>
      <c r="Z41" s="248">
        <f t="shared" si="1"/>
        <v>0</v>
      </c>
      <c r="AA41" s="249">
        <f t="shared" si="0"/>
        <v>0</v>
      </c>
      <c r="AB41" s="20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s="199" customFormat="1" ht="36.75" customHeight="1">
      <c r="A42" s="350"/>
      <c r="B42" s="360"/>
      <c r="C42" s="239" t="s">
        <v>107</v>
      </c>
      <c r="D42" s="240" t="s">
        <v>107</v>
      </c>
      <c r="E42" s="241"/>
      <c r="F42" s="243" t="s">
        <v>104</v>
      </c>
      <c r="G42" s="241" t="s">
        <v>104</v>
      </c>
      <c r="H42" s="262"/>
      <c r="I42" s="242">
        <v>1</v>
      </c>
      <c r="J42" s="243" t="s">
        <v>103</v>
      </c>
      <c r="K42" s="262"/>
      <c r="L42" s="242">
        <v>1</v>
      </c>
      <c r="M42" s="243" t="s">
        <v>103</v>
      </c>
      <c r="N42" s="262"/>
      <c r="O42" s="242">
        <v>1</v>
      </c>
      <c r="P42" s="244">
        <v>120</v>
      </c>
      <c r="Q42" s="262"/>
      <c r="R42" s="242">
        <v>1</v>
      </c>
      <c r="S42" s="244">
        <v>120</v>
      </c>
      <c r="T42" s="243" t="s">
        <v>104</v>
      </c>
      <c r="U42" s="241" t="s">
        <v>104</v>
      </c>
      <c r="V42" s="243" t="s">
        <v>104</v>
      </c>
      <c r="W42" s="250">
        <v>26</v>
      </c>
      <c r="X42" s="361" t="s">
        <v>108</v>
      </c>
      <c r="Y42" s="248">
        <f>H42+N42+K42+Q42</f>
        <v>0</v>
      </c>
      <c r="Z42" s="248">
        <f>Y42*W42</f>
        <v>0</v>
      </c>
      <c r="AA42" s="249">
        <f t="shared" si="0"/>
        <v>0</v>
      </c>
      <c r="AB42" s="20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47" customFormat="1" ht="25.5">
      <c r="A43" s="120" t="s">
        <v>53</v>
      </c>
      <c r="B43" s="360"/>
      <c r="C43" s="239" t="s">
        <v>47</v>
      </c>
      <c r="D43" s="240" t="s">
        <v>41</v>
      </c>
      <c r="E43" s="262"/>
      <c r="F43" s="242">
        <v>4</v>
      </c>
      <c r="G43" s="243" t="s">
        <v>102</v>
      </c>
      <c r="H43" s="241"/>
      <c r="I43" s="241" t="s">
        <v>104</v>
      </c>
      <c r="J43" s="241" t="s">
        <v>104</v>
      </c>
      <c r="K43" s="241"/>
      <c r="L43" s="241" t="s">
        <v>104</v>
      </c>
      <c r="M43" s="241" t="s">
        <v>104</v>
      </c>
      <c r="N43" s="241"/>
      <c r="O43" s="241" t="s">
        <v>104</v>
      </c>
      <c r="P43" s="241" t="s">
        <v>104</v>
      </c>
      <c r="Q43" s="241"/>
      <c r="R43" s="241" t="s">
        <v>104</v>
      </c>
      <c r="S43" s="241" t="s">
        <v>104</v>
      </c>
      <c r="T43" s="241" t="s">
        <v>104</v>
      </c>
      <c r="U43" s="241" t="s">
        <v>104</v>
      </c>
      <c r="V43" s="241" t="s">
        <v>104</v>
      </c>
      <c r="W43" s="246">
        <v>12</v>
      </c>
      <c r="X43" s="247" t="s">
        <v>85</v>
      </c>
      <c r="Y43" s="248">
        <f t="shared" si="2"/>
        <v>0</v>
      </c>
      <c r="Z43" s="248">
        <f t="shared" si="1"/>
        <v>0</v>
      </c>
      <c r="AA43" s="249">
        <f t="shared" si="0"/>
        <v>0</v>
      </c>
      <c r="AB43" s="202"/>
      <c r="AC43" s="62"/>
      <c r="AD43" s="238"/>
      <c r="AE43" s="238"/>
      <c r="AF43" s="238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47" customFormat="1" ht="23.25" customHeight="1">
      <c r="A44" s="120" t="s">
        <v>52</v>
      </c>
      <c r="B44" s="360"/>
      <c r="C44" s="239" t="s">
        <v>42</v>
      </c>
      <c r="D44" s="240" t="s">
        <v>43</v>
      </c>
      <c r="E44" s="262"/>
      <c r="F44" s="242">
        <v>1</v>
      </c>
      <c r="G44" s="243" t="s">
        <v>102</v>
      </c>
      <c r="H44" s="241"/>
      <c r="I44" s="241" t="s">
        <v>104</v>
      </c>
      <c r="J44" s="241" t="s">
        <v>104</v>
      </c>
      <c r="K44" s="241"/>
      <c r="L44" s="241" t="s">
        <v>104</v>
      </c>
      <c r="M44" s="241" t="s">
        <v>104</v>
      </c>
      <c r="N44" s="241"/>
      <c r="O44" s="241" t="s">
        <v>104</v>
      </c>
      <c r="P44" s="241" t="s">
        <v>104</v>
      </c>
      <c r="Q44" s="241"/>
      <c r="R44" s="241" t="s">
        <v>104</v>
      </c>
      <c r="S44" s="241" t="s">
        <v>104</v>
      </c>
      <c r="T44" s="241" t="s">
        <v>104</v>
      </c>
      <c r="U44" s="241" t="s">
        <v>104</v>
      </c>
      <c r="V44" s="241" t="s">
        <v>104</v>
      </c>
      <c r="W44" s="246">
        <v>26</v>
      </c>
      <c r="X44" s="247" t="s">
        <v>29</v>
      </c>
      <c r="Y44" s="248">
        <f t="shared" si="2"/>
        <v>0</v>
      </c>
      <c r="Z44" s="248">
        <f t="shared" si="1"/>
        <v>0</v>
      </c>
      <c r="AA44" s="249">
        <f t="shared" si="0"/>
        <v>0</v>
      </c>
      <c r="AB44" s="202"/>
      <c r="AC44" s="62"/>
      <c r="AD44" s="238"/>
      <c r="AE44" s="238"/>
      <c r="AF44" s="238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s="47" customFormat="1" ht="23.25" customHeight="1">
      <c r="A45" s="120" t="s">
        <v>54</v>
      </c>
      <c r="B45" s="360"/>
      <c r="C45" s="239" t="s">
        <v>74</v>
      </c>
      <c r="D45" s="240" t="s">
        <v>75</v>
      </c>
      <c r="E45" s="262"/>
      <c r="F45" s="242">
        <v>1</v>
      </c>
      <c r="G45" s="243" t="s">
        <v>101</v>
      </c>
      <c r="H45" s="262"/>
      <c r="I45" s="242">
        <v>1</v>
      </c>
      <c r="J45" s="243" t="s">
        <v>103</v>
      </c>
      <c r="K45" s="262"/>
      <c r="L45" s="242">
        <v>1</v>
      </c>
      <c r="M45" s="243" t="s">
        <v>103</v>
      </c>
      <c r="N45" s="262"/>
      <c r="O45" s="242">
        <v>1</v>
      </c>
      <c r="P45" s="244">
        <v>120</v>
      </c>
      <c r="Q45" s="262"/>
      <c r="R45" s="242">
        <v>1</v>
      </c>
      <c r="S45" s="244">
        <v>120</v>
      </c>
      <c r="T45" s="241" t="s">
        <v>104</v>
      </c>
      <c r="U45" s="241" t="s">
        <v>104</v>
      </c>
      <c r="V45" s="241" t="s">
        <v>104</v>
      </c>
      <c r="W45" s="244">
        <v>26</v>
      </c>
      <c r="X45" s="247" t="s">
        <v>29</v>
      </c>
      <c r="Y45" s="248">
        <f>E45+H45+N45+K45+Q45</f>
        <v>0</v>
      </c>
      <c r="Z45" s="248">
        <f t="shared" si="1"/>
        <v>0</v>
      </c>
      <c r="AA45" s="249">
        <f t="shared" si="0"/>
        <v>0</v>
      </c>
      <c r="AB45" s="202"/>
      <c r="AC45" s="62"/>
      <c r="AD45" s="238"/>
      <c r="AE45" s="238"/>
      <c r="AF45" s="238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s="47" customFormat="1" ht="23.25" customHeight="1">
      <c r="A46" s="120" t="s">
        <v>55</v>
      </c>
      <c r="B46" s="360"/>
      <c r="C46" s="251" t="s">
        <v>38</v>
      </c>
      <c r="D46" s="240" t="s">
        <v>76</v>
      </c>
      <c r="E46" s="262"/>
      <c r="F46" s="242">
        <v>1</v>
      </c>
      <c r="G46" s="243" t="s">
        <v>101</v>
      </c>
      <c r="H46" s="262"/>
      <c r="I46" s="242">
        <v>1</v>
      </c>
      <c r="J46" s="243" t="s">
        <v>103</v>
      </c>
      <c r="K46" s="262"/>
      <c r="L46" s="242">
        <v>1</v>
      </c>
      <c r="M46" s="243" t="s">
        <v>103</v>
      </c>
      <c r="N46" s="262"/>
      <c r="O46" s="242">
        <v>1</v>
      </c>
      <c r="P46" s="244">
        <v>120</v>
      </c>
      <c r="Q46" s="262"/>
      <c r="R46" s="242">
        <v>1</v>
      </c>
      <c r="S46" s="244">
        <v>120</v>
      </c>
      <c r="T46" s="241" t="s">
        <v>104</v>
      </c>
      <c r="U46" s="241" t="s">
        <v>104</v>
      </c>
      <c r="V46" s="241" t="s">
        <v>104</v>
      </c>
      <c r="W46" s="244">
        <v>26</v>
      </c>
      <c r="X46" s="247" t="s">
        <v>29</v>
      </c>
      <c r="Y46" s="248">
        <f t="shared" ref="Y46:Y51" si="3">E46+H46+N46+K46+Q46</f>
        <v>0</v>
      </c>
      <c r="Z46" s="248">
        <f t="shared" si="1"/>
        <v>0</v>
      </c>
      <c r="AA46" s="249">
        <f t="shared" si="0"/>
        <v>0</v>
      </c>
      <c r="AB46" s="202"/>
      <c r="AC46" s="62"/>
      <c r="AD46" s="238"/>
      <c r="AE46" s="238"/>
      <c r="AF46" s="238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2" s="47" customFormat="1" ht="23.25" customHeight="1">
      <c r="A47" s="120" t="s">
        <v>56</v>
      </c>
      <c r="B47" s="360"/>
      <c r="C47" s="239" t="s">
        <v>39</v>
      </c>
      <c r="D47" s="240" t="s">
        <v>77</v>
      </c>
      <c r="E47" s="262"/>
      <c r="F47" s="242">
        <v>1</v>
      </c>
      <c r="G47" s="243" t="s">
        <v>102</v>
      </c>
      <c r="H47" s="262"/>
      <c r="I47" s="242">
        <v>1</v>
      </c>
      <c r="J47" s="243" t="s">
        <v>103</v>
      </c>
      <c r="K47" s="262"/>
      <c r="L47" s="242">
        <v>1</v>
      </c>
      <c r="M47" s="243" t="s">
        <v>103</v>
      </c>
      <c r="N47" s="262"/>
      <c r="O47" s="242">
        <v>1</v>
      </c>
      <c r="P47" s="252">
        <v>120</v>
      </c>
      <c r="Q47" s="262"/>
      <c r="R47" s="242">
        <v>1</v>
      </c>
      <c r="S47" s="252">
        <v>120</v>
      </c>
      <c r="T47" s="241" t="s">
        <v>104</v>
      </c>
      <c r="U47" s="241" t="s">
        <v>104</v>
      </c>
      <c r="V47" s="241" t="s">
        <v>104</v>
      </c>
      <c r="W47" s="244">
        <v>26</v>
      </c>
      <c r="X47" s="247" t="s">
        <v>29</v>
      </c>
      <c r="Y47" s="248">
        <f t="shared" si="3"/>
        <v>0</v>
      </c>
      <c r="Z47" s="248">
        <f t="shared" si="1"/>
        <v>0</v>
      </c>
      <c r="AA47" s="249">
        <f t="shared" si="0"/>
        <v>0</v>
      </c>
      <c r="AB47" s="202"/>
      <c r="AC47" s="62"/>
      <c r="AD47" s="238"/>
      <c r="AE47" s="238"/>
      <c r="AF47" s="238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2" s="47" customFormat="1" ht="23.25" customHeight="1">
      <c r="A48" s="120" t="s">
        <v>57</v>
      </c>
      <c r="B48" s="360"/>
      <c r="C48" s="239" t="s">
        <v>40</v>
      </c>
      <c r="D48" s="240" t="s">
        <v>78</v>
      </c>
      <c r="E48" s="262"/>
      <c r="F48" s="242">
        <v>1</v>
      </c>
      <c r="G48" s="243" t="s">
        <v>101</v>
      </c>
      <c r="H48" s="262"/>
      <c r="I48" s="242">
        <v>1</v>
      </c>
      <c r="J48" s="243" t="s">
        <v>103</v>
      </c>
      <c r="K48" s="262"/>
      <c r="L48" s="242">
        <v>1</v>
      </c>
      <c r="M48" s="243" t="s">
        <v>103</v>
      </c>
      <c r="N48" s="262"/>
      <c r="O48" s="242">
        <v>1</v>
      </c>
      <c r="P48" s="244">
        <v>120</v>
      </c>
      <c r="Q48" s="262"/>
      <c r="R48" s="242">
        <v>1</v>
      </c>
      <c r="S48" s="244">
        <v>120</v>
      </c>
      <c r="T48" s="241" t="s">
        <v>104</v>
      </c>
      <c r="U48" s="241" t="s">
        <v>104</v>
      </c>
      <c r="V48" s="241" t="s">
        <v>104</v>
      </c>
      <c r="W48" s="244">
        <v>26</v>
      </c>
      <c r="X48" s="247" t="s">
        <v>29</v>
      </c>
      <c r="Y48" s="248">
        <f t="shared" si="3"/>
        <v>0</v>
      </c>
      <c r="Z48" s="248">
        <f t="shared" si="1"/>
        <v>0</v>
      </c>
      <c r="AA48" s="249">
        <f t="shared" si="0"/>
        <v>0</v>
      </c>
      <c r="AB48" s="202"/>
      <c r="AC48" s="62"/>
      <c r="AD48" s="238"/>
      <c r="AE48" s="238"/>
      <c r="AF48" s="238"/>
      <c r="AG48" s="62"/>
      <c r="AH48" s="62"/>
      <c r="AI48" s="62"/>
      <c r="AJ48" s="62"/>
      <c r="AK48" s="62"/>
      <c r="AL48" s="23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47" customFormat="1" ht="23.25" customHeight="1">
      <c r="A49" s="120" t="s">
        <v>58</v>
      </c>
      <c r="B49" s="360"/>
      <c r="C49" s="239" t="s">
        <v>79</v>
      </c>
      <c r="D49" s="240" t="s">
        <v>80</v>
      </c>
      <c r="E49" s="262"/>
      <c r="F49" s="242">
        <v>1</v>
      </c>
      <c r="G49" s="243" t="s">
        <v>103</v>
      </c>
      <c r="H49" s="262"/>
      <c r="I49" s="242">
        <v>1</v>
      </c>
      <c r="J49" s="243" t="s">
        <v>103</v>
      </c>
      <c r="K49" s="262"/>
      <c r="L49" s="242">
        <v>1</v>
      </c>
      <c r="M49" s="243" t="s">
        <v>103</v>
      </c>
      <c r="N49" s="262"/>
      <c r="O49" s="242">
        <v>1</v>
      </c>
      <c r="P49" s="244">
        <v>120</v>
      </c>
      <c r="Q49" s="262"/>
      <c r="R49" s="242">
        <v>1</v>
      </c>
      <c r="S49" s="244">
        <v>120</v>
      </c>
      <c r="T49" s="241" t="s">
        <v>104</v>
      </c>
      <c r="U49" s="241" t="s">
        <v>104</v>
      </c>
      <c r="V49" s="241" t="s">
        <v>104</v>
      </c>
      <c r="W49" s="244">
        <v>26</v>
      </c>
      <c r="X49" s="247" t="s">
        <v>29</v>
      </c>
      <c r="Y49" s="248">
        <f t="shared" si="3"/>
        <v>0</v>
      </c>
      <c r="Z49" s="248">
        <f t="shared" si="1"/>
        <v>0</v>
      </c>
      <c r="AA49" s="249">
        <f t="shared" si="0"/>
        <v>0</v>
      </c>
      <c r="AB49" s="202"/>
      <c r="AC49" s="216"/>
      <c r="AD49" s="238"/>
      <c r="AE49" s="238"/>
      <c r="AF49" s="238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199" customFormat="1" ht="23.25" customHeight="1">
      <c r="A50" s="348" t="s">
        <v>59</v>
      </c>
      <c r="B50" s="357" t="s">
        <v>81</v>
      </c>
      <c r="C50" s="354" t="s">
        <v>89</v>
      </c>
      <c r="D50" s="351" t="s">
        <v>82</v>
      </c>
      <c r="E50" s="263"/>
      <c r="F50" s="254">
        <v>1</v>
      </c>
      <c r="G50" s="255" t="s">
        <v>101</v>
      </c>
      <c r="H50" s="253"/>
      <c r="I50" s="242" t="s">
        <v>104</v>
      </c>
      <c r="J50" s="243" t="s">
        <v>104</v>
      </c>
      <c r="K50" s="263"/>
      <c r="L50" s="242" t="s">
        <v>104</v>
      </c>
      <c r="M50" s="243" t="s">
        <v>104</v>
      </c>
      <c r="N50" s="253"/>
      <c r="O50" s="242" t="s">
        <v>104</v>
      </c>
      <c r="P50" s="243" t="s">
        <v>104</v>
      </c>
      <c r="Q50" s="253"/>
      <c r="R50" s="242" t="s">
        <v>104</v>
      </c>
      <c r="S50" s="243" t="s">
        <v>104</v>
      </c>
      <c r="T50" s="242" t="s">
        <v>104</v>
      </c>
      <c r="U50" s="243" t="s">
        <v>104</v>
      </c>
      <c r="V50" s="241" t="s">
        <v>104</v>
      </c>
      <c r="W50" s="256">
        <v>52</v>
      </c>
      <c r="X50" s="247" t="s">
        <v>29</v>
      </c>
      <c r="Y50" s="248">
        <f t="shared" si="2"/>
        <v>0</v>
      </c>
      <c r="Z50" s="248">
        <f t="shared" si="1"/>
        <v>0</v>
      </c>
      <c r="AA50" s="249">
        <f t="shared" si="0"/>
        <v>0</v>
      </c>
      <c r="AB50" s="202"/>
      <c r="AC50" s="62"/>
      <c r="AD50" s="238"/>
      <c r="AE50" s="238"/>
      <c r="AF50" s="238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138" customFormat="1" ht="22.5">
      <c r="A51" s="349"/>
      <c r="B51" s="358"/>
      <c r="C51" s="355"/>
      <c r="D51" s="352"/>
      <c r="E51" s="263"/>
      <c r="F51" s="254">
        <v>1</v>
      </c>
      <c r="G51" s="255" t="s">
        <v>106</v>
      </c>
      <c r="H51" s="263"/>
      <c r="I51" s="254">
        <v>1</v>
      </c>
      <c r="J51" s="257" t="s">
        <v>101</v>
      </c>
      <c r="K51" s="263"/>
      <c r="L51" s="254">
        <v>1</v>
      </c>
      <c r="M51" s="257" t="s">
        <v>101</v>
      </c>
      <c r="N51" s="263"/>
      <c r="O51" s="254">
        <v>1</v>
      </c>
      <c r="P51" s="256">
        <v>240</v>
      </c>
      <c r="Q51" s="263"/>
      <c r="R51" s="254">
        <v>1</v>
      </c>
      <c r="S51" s="256">
        <v>120</v>
      </c>
      <c r="T51" s="242" t="s">
        <v>104</v>
      </c>
      <c r="U51" s="243" t="s">
        <v>104</v>
      </c>
      <c r="V51" s="241" t="s">
        <v>104</v>
      </c>
      <c r="W51" s="256">
        <v>52</v>
      </c>
      <c r="X51" s="247" t="s">
        <v>29</v>
      </c>
      <c r="Y51" s="248">
        <f t="shared" si="3"/>
        <v>0</v>
      </c>
      <c r="Z51" s="248">
        <f t="shared" si="1"/>
        <v>0</v>
      </c>
      <c r="AA51" s="249">
        <f t="shared" si="0"/>
        <v>0</v>
      </c>
      <c r="AB51" s="203">
        <f>AA51/4.2693</f>
        <v>0</v>
      </c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138" customFormat="1" ht="22.5">
      <c r="A52" s="350"/>
      <c r="B52" s="359"/>
      <c r="C52" s="356"/>
      <c r="D52" s="353"/>
      <c r="E52" s="253"/>
      <c r="F52" s="243" t="s">
        <v>104</v>
      </c>
      <c r="G52" s="243" t="s">
        <v>104</v>
      </c>
      <c r="H52" s="253"/>
      <c r="I52" s="243" t="s">
        <v>104</v>
      </c>
      <c r="J52" s="243" t="s">
        <v>104</v>
      </c>
      <c r="K52" s="253"/>
      <c r="L52" s="243" t="s">
        <v>104</v>
      </c>
      <c r="M52" s="243" t="s">
        <v>104</v>
      </c>
      <c r="N52" s="253"/>
      <c r="O52" s="243" t="s">
        <v>104</v>
      </c>
      <c r="P52" s="243" t="s">
        <v>104</v>
      </c>
      <c r="Q52" s="253"/>
      <c r="R52" s="243" t="s">
        <v>104</v>
      </c>
      <c r="S52" s="243" t="s">
        <v>104</v>
      </c>
      <c r="T52" s="264"/>
      <c r="U52" s="254">
        <v>1</v>
      </c>
      <c r="V52" s="256">
        <v>5000</v>
      </c>
      <c r="W52" s="256">
        <v>4</v>
      </c>
      <c r="X52" s="247" t="s">
        <v>29</v>
      </c>
      <c r="Y52" s="248">
        <f>T52</f>
        <v>0</v>
      </c>
      <c r="Z52" s="248">
        <f t="shared" si="1"/>
        <v>0</v>
      </c>
      <c r="AA52" s="249">
        <f t="shared" si="0"/>
        <v>0</v>
      </c>
      <c r="AB52" s="204"/>
      <c r="AC52" s="216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>
      <c r="B53" s="61"/>
      <c r="C53" s="184"/>
      <c r="D53" s="62"/>
      <c r="E53" s="258"/>
      <c r="F53" s="259"/>
      <c r="G53" s="259"/>
      <c r="H53" s="258"/>
      <c r="I53" s="258"/>
      <c r="J53" s="259"/>
      <c r="K53" s="258"/>
      <c r="L53" s="258"/>
      <c r="M53" s="259"/>
      <c r="N53" s="258"/>
      <c r="O53" s="258"/>
      <c r="P53" s="258"/>
      <c r="Q53" s="258"/>
      <c r="R53" s="88"/>
      <c r="S53" s="88"/>
      <c r="T53" s="88"/>
      <c r="U53" s="88"/>
      <c r="V53" s="88"/>
      <c r="W53" s="88"/>
      <c r="X53" s="62"/>
      <c r="Y53" s="260" t="s">
        <v>105</v>
      </c>
      <c r="Z53" s="261">
        <f>SUM(Z38:Z52)</f>
        <v>0</v>
      </c>
      <c r="AA53" s="249">
        <f t="shared" si="0"/>
        <v>0</v>
      </c>
    </row>
    <row r="54" spans="1:52">
      <c r="B54" s="43"/>
      <c r="C54" s="194"/>
      <c r="D54" s="47"/>
      <c r="AB54" s="119" t="s">
        <v>72</v>
      </c>
      <c r="AC54" s="216"/>
    </row>
  </sheetData>
  <mergeCells count="65">
    <mergeCell ref="A50:A52"/>
    <mergeCell ref="E36:G36"/>
    <mergeCell ref="H36:S36"/>
    <mergeCell ref="D50:D52"/>
    <mergeCell ref="C50:C52"/>
    <mergeCell ref="B50:B52"/>
    <mergeCell ref="B38:B49"/>
    <mergeCell ref="A41:A42"/>
    <mergeCell ref="AD23:AD24"/>
    <mergeCell ref="AE23:AE24"/>
    <mergeCell ref="B6:B16"/>
    <mergeCell ref="B17:B20"/>
    <mergeCell ref="AB19:AB20"/>
    <mergeCell ref="Y19:Y20"/>
    <mergeCell ref="Z19:Z20"/>
    <mergeCell ref="W8:X8"/>
    <mergeCell ref="AA19:AA20"/>
    <mergeCell ref="W13:X13"/>
    <mergeCell ref="W17:X17"/>
    <mergeCell ref="AB28:AB29"/>
    <mergeCell ref="AB23:AB24"/>
    <mergeCell ref="B1:AB1"/>
    <mergeCell ref="B2:AB2"/>
    <mergeCell ref="W18:X18"/>
    <mergeCell ref="W14:X14"/>
    <mergeCell ref="W15:X15"/>
    <mergeCell ref="W16:X16"/>
    <mergeCell ref="W9:X9"/>
    <mergeCell ref="W10:X10"/>
    <mergeCell ref="W11:X11"/>
    <mergeCell ref="W12:X12"/>
    <mergeCell ref="B4:AB4"/>
    <mergeCell ref="W5:X5"/>
    <mergeCell ref="W6:X6"/>
    <mergeCell ref="W7:X7"/>
    <mergeCell ref="B35:AB35"/>
    <mergeCell ref="B21:B32"/>
    <mergeCell ref="Y21:Y22"/>
    <mergeCell ref="Y23:Y24"/>
    <mergeCell ref="Y28:Y29"/>
    <mergeCell ref="AB21:AB22"/>
    <mergeCell ref="W32:X32"/>
    <mergeCell ref="D28:D29"/>
    <mergeCell ref="W27:X27"/>
    <mergeCell ref="W25:X25"/>
    <mergeCell ref="D21:D22"/>
    <mergeCell ref="D23:D24"/>
    <mergeCell ref="W30:X30"/>
    <mergeCell ref="W31:X31"/>
    <mergeCell ref="W26:X26"/>
    <mergeCell ref="Z21:Z22"/>
    <mergeCell ref="A19:A20"/>
    <mergeCell ref="W28:X29"/>
    <mergeCell ref="W23:X24"/>
    <mergeCell ref="W21:X22"/>
    <mergeCell ref="AA28:AA29"/>
    <mergeCell ref="A28:A29"/>
    <mergeCell ref="Z28:Z29"/>
    <mergeCell ref="AA23:AA24"/>
    <mergeCell ref="AA21:AA22"/>
    <mergeCell ref="A23:A24"/>
    <mergeCell ref="A21:A22"/>
    <mergeCell ref="W19:X20"/>
    <mergeCell ref="D19:D20"/>
    <mergeCell ref="Z23:Z24"/>
  </mergeCells>
  <phoneticPr fontId="11" type="noConversion"/>
  <pageMargins left="0" right="0" top="0" bottom="0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E20" sqref="E20"/>
    </sheetView>
  </sheetViews>
  <sheetFormatPr defaultRowHeight="15"/>
  <cols>
    <col min="1" max="1" width="16.7109375" customWidth="1"/>
    <col min="2" max="2" width="28.42578125" customWidth="1"/>
    <col min="3" max="3" width="12.140625" customWidth="1"/>
    <col min="4" max="4" width="12" customWidth="1"/>
    <col min="5" max="5" width="15.42578125" customWidth="1"/>
    <col min="6" max="6" width="13.28515625" customWidth="1"/>
    <col min="7" max="7" width="15.28515625" customWidth="1"/>
    <col min="8" max="8" width="13.5703125" customWidth="1"/>
    <col min="11" max="12" width="9.140625" customWidth="1"/>
  </cols>
  <sheetData>
    <row r="1" spans="1:8" ht="15.75" thickBot="1">
      <c r="A1" s="35" t="s">
        <v>5</v>
      </c>
      <c r="B1" s="18"/>
      <c r="C1" s="1"/>
      <c r="D1" s="1"/>
      <c r="E1" s="1"/>
      <c r="F1" s="1"/>
      <c r="G1" s="1"/>
      <c r="H1" s="2"/>
    </row>
    <row r="2" spans="1:8" ht="61.5" customHeight="1" thickBot="1">
      <c r="A2" s="5"/>
      <c r="B2" s="15" t="s">
        <v>0</v>
      </c>
      <c r="C2" s="10" t="s">
        <v>3</v>
      </c>
      <c r="D2" s="14" t="s">
        <v>4</v>
      </c>
      <c r="E2" s="11" t="s">
        <v>7</v>
      </c>
      <c r="F2" s="11" t="s">
        <v>6</v>
      </c>
      <c r="G2" s="11" t="s">
        <v>1</v>
      </c>
      <c r="H2" s="12" t="s">
        <v>2</v>
      </c>
    </row>
    <row r="3" spans="1:8" ht="39" customHeight="1" thickBot="1">
      <c r="A3" s="9" t="s">
        <v>8</v>
      </c>
      <c r="B3" s="24" t="s">
        <v>10</v>
      </c>
      <c r="C3" s="36">
        <v>1</v>
      </c>
      <c r="D3" s="32">
        <v>6</v>
      </c>
      <c r="E3" s="32">
        <v>1</v>
      </c>
      <c r="F3" s="32">
        <v>167.64</v>
      </c>
      <c r="G3" s="32">
        <f>F3</f>
        <v>167.64</v>
      </c>
      <c r="H3" s="25"/>
    </row>
    <row r="4" spans="1:8" ht="32.25" customHeight="1" thickBot="1">
      <c r="A4" s="8"/>
      <c r="B4" s="19" t="s">
        <v>11</v>
      </c>
      <c r="C4" s="37">
        <v>1</v>
      </c>
      <c r="D4" s="3">
        <v>6</v>
      </c>
      <c r="E4" s="3">
        <v>2</v>
      </c>
      <c r="F4" s="3">
        <v>167.64</v>
      </c>
      <c r="G4" s="3">
        <f>F4*E4</f>
        <v>335.28</v>
      </c>
      <c r="H4" s="22"/>
    </row>
    <row r="5" spans="1:8" ht="36.75" customHeight="1" thickBot="1">
      <c r="A5" s="8"/>
      <c r="B5" s="21" t="s">
        <v>12</v>
      </c>
      <c r="C5" s="4">
        <v>1</v>
      </c>
      <c r="D5" s="3">
        <v>6</v>
      </c>
      <c r="E5" s="3">
        <v>1</v>
      </c>
      <c r="F5" s="3">
        <v>167.64</v>
      </c>
      <c r="G5" s="3">
        <f>F5</f>
        <v>167.64</v>
      </c>
      <c r="H5" s="13"/>
    </row>
    <row r="6" spans="1:8" ht="36" customHeight="1">
      <c r="A6" s="6"/>
      <c r="B6" s="31" t="s">
        <v>13</v>
      </c>
      <c r="C6" s="27">
        <v>3</v>
      </c>
      <c r="D6" s="23">
        <v>6</v>
      </c>
      <c r="E6" s="23">
        <v>2</v>
      </c>
      <c r="F6" s="23">
        <v>167.64</v>
      </c>
      <c r="G6" s="23">
        <f>F6*C6*E6</f>
        <v>1005.8399999999999</v>
      </c>
      <c r="H6" s="29"/>
    </row>
    <row r="7" spans="1:8" ht="38.25" customHeight="1" thickBot="1">
      <c r="A7" s="7"/>
      <c r="B7" s="20" t="s">
        <v>14</v>
      </c>
      <c r="C7" s="28">
        <v>1</v>
      </c>
      <c r="D7" s="30">
        <v>20</v>
      </c>
      <c r="E7" s="30">
        <v>2</v>
      </c>
      <c r="F7" s="30">
        <v>558.79</v>
      </c>
      <c r="G7" s="30">
        <f>F7*E7</f>
        <v>1117.58</v>
      </c>
      <c r="H7" s="26"/>
    </row>
    <row r="8" spans="1:8" ht="15.75" thickBot="1">
      <c r="F8" s="33" t="s">
        <v>9</v>
      </c>
      <c r="G8" s="34">
        <f>SUM(G3:G7)</f>
        <v>2793.9799999999996</v>
      </c>
    </row>
    <row r="13" spans="1:8" ht="15.75" thickBot="1"/>
    <row r="14" spans="1:8">
      <c r="B14" s="38"/>
      <c r="C14" s="41" t="s">
        <v>15</v>
      </c>
    </row>
    <row r="15" spans="1:8">
      <c r="B15" s="39" t="s">
        <v>19</v>
      </c>
      <c r="C15" s="16" t="s">
        <v>16</v>
      </c>
    </row>
    <row r="16" spans="1:8" ht="15.75" thickBot="1">
      <c r="B16" s="40"/>
      <c r="C16" s="42" t="s">
        <v>17</v>
      </c>
    </row>
    <row r="17" spans="2:3">
      <c r="B17" s="38"/>
      <c r="C17" s="41" t="s">
        <v>20</v>
      </c>
    </row>
    <row r="18" spans="2:3">
      <c r="B18" s="39" t="s">
        <v>18</v>
      </c>
      <c r="C18" s="16" t="s">
        <v>21</v>
      </c>
    </row>
    <row r="19" spans="2:3" ht="15.75" thickBot="1">
      <c r="B19" s="40"/>
      <c r="C19" s="17" t="s">
        <v>22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RZGW Gliwice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Wiktorek</dc:creator>
  <cp:lastModifiedBy>Sekretariat</cp:lastModifiedBy>
  <cp:lastPrinted>2022-07-01T07:45:30Z</cp:lastPrinted>
  <dcterms:created xsi:type="dcterms:W3CDTF">2019-07-09T09:08:47Z</dcterms:created>
  <dcterms:modified xsi:type="dcterms:W3CDTF">2022-07-05T07:19:17Z</dcterms:modified>
</cp:coreProperties>
</file>