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RAWA\Remont zasuw i urządzeń wyciągowych na wieży południowej bloku zrzutowego zbiornika Turawa. Etap I\"/>
    </mc:Choice>
  </mc:AlternateContent>
  <xr:revisionPtr revIDLastSave="0" documentId="13_ncr:1_{4B1CF9F0-C527-4768-9C79-F31E4546D60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KOSZTORYS " sheetId="1" r:id="rId1"/>
    <sheet name="Arkusz1" sheetId="2" state="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27" i="1"/>
  <c r="G26" i="1"/>
  <c r="G25" i="1"/>
  <c r="G24" i="1"/>
  <c r="G23" i="1"/>
  <c r="G22" i="1"/>
  <c r="G21" i="1"/>
  <c r="G20" i="1"/>
  <c r="G19" i="1"/>
  <c r="G17" i="1"/>
  <c r="G18" i="1"/>
  <c r="G16" i="1"/>
  <c r="G15" i="1"/>
  <c r="G14" i="1"/>
  <c r="G11" i="1"/>
  <c r="G12" i="1"/>
  <c r="G13" i="1"/>
  <c r="G40" i="1" l="1"/>
  <c r="G41" i="1" l="1"/>
  <c r="G8" i="1"/>
  <c r="G9" i="1"/>
  <c r="G10" i="1"/>
  <c r="G7" i="1"/>
  <c r="G28" i="1" l="1"/>
  <c r="G44" i="1" s="1"/>
  <c r="G42" i="1"/>
  <c r="O25" i="2"/>
  <c r="O24" i="2"/>
  <c r="O23" i="2"/>
  <c r="O22" i="2"/>
  <c r="O26" i="2" s="1"/>
  <c r="O19" i="2"/>
  <c r="O20" i="2" s="1"/>
  <c r="O18" i="2"/>
  <c r="O17" i="2"/>
  <c r="G29" i="1" l="1"/>
  <c r="G45" i="1" s="1"/>
  <c r="G30" i="1" l="1"/>
  <c r="G46" i="1" s="1"/>
</calcChain>
</file>

<file path=xl/sharedStrings.xml><?xml version="1.0" encoding="utf-8"?>
<sst xmlns="http://schemas.openxmlformats.org/spreadsheetml/2006/main" count="151" uniqueCount="79">
  <si>
    <t xml:space="preserve">Całość przedmiotu zamówienia </t>
  </si>
  <si>
    <t>Lp.</t>
  </si>
  <si>
    <t>Podstawa</t>
  </si>
  <si>
    <t>j.m.</t>
  </si>
  <si>
    <t>Obmiar</t>
  </si>
  <si>
    <t>Cena jednostkowa netto [zł]</t>
  </si>
  <si>
    <t>WARTOŚĆ
[ZŁ]</t>
  </si>
  <si>
    <t>1.</t>
  </si>
  <si>
    <t>2.</t>
  </si>
  <si>
    <t>3.</t>
  </si>
  <si>
    <t>4.</t>
  </si>
  <si>
    <t>RAZEM</t>
  </si>
  <si>
    <t>Wartość netto:</t>
  </si>
  <si>
    <t>Wartość brutto:</t>
  </si>
  <si>
    <t>Podatek VAT:</t>
  </si>
  <si>
    <t xml:space="preserve">długość </t>
  </si>
  <si>
    <t xml:space="preserve">szerokość </t>
  </si>
  <si>
    <t>powierzchnia</t>
  </si>
  <si>
    <t>schody 550</t>
  </si>
  <si>
    <t>schody wzgs</t>
  </si>
  <si>
    <t xml:space="preserve">achody parking </t>
  </si>
  <si>
    <t>suma</t>
  </si>
  <si>
    <t>droga rybaczówka</t>
  </si>
  <si>
    <t>Remont zasuw i urządzeń wyciągowych na wieży południowej bloku zrzutowego Zbiornika Turawa. Etap I</t>
  </si>
  <si>
    <t>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</si>
  <si>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</si>
  <si>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</si>
  <si>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</si>
  <si>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</si>
  <si>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</si>
  <si>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</si>
  <si>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</si>
  <si>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</si>
  <si>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</si>
  <si>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</si>
  <si>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</si>
  <si>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</si>
  <si>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</si>
  <si>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</si>
  <si>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</si>
  <si>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</si>
  <si>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</si>
  <si>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Malowanie elementów j.w. powłoką na bazie żywicy epoksydowej z aktywnymi pigmentami antykorozyjnymi zawierający wysokiej wydajności polifosforan do zabezpieczenia powierzchni stalowych. Dwukrotnie: raz  kolor: rotbraun (brunatny).</t>
  </si>
  <si>
    <t xml:space="preserve"> </t>
  </si>
  <si>
    <t>rg</t>
  </si>
  <si>
    <t>Zabezpieczenie powierzchni poziomych wieży oraz montaż i demontaż zamknięć remontowych.</t>
  </si>
  <si>
    <t>szt.</t>
  </si>
  <si>
    <t>Demontaż zasów wraz z silnikami oraz konstrukcją napędową.</t>
  </si>
  <si>
    <t xml:space="preserve">Montaż naprawionych zasów wraz z silnikami oraz konstrukcją napędową. </t>
  </si>
  <si>
    <t>RAZEM CAŁOŚĆ PRZEDMIOTU ZAMÓWIENIA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</si>
  <si>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</si>
  <si>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 xml:space="preserve">Wykonanie przeglądu zasów wraz z silnikami oraz konstrukcją napędową. Dokonanie naprawy uszkodzonych elementów tzn. koła jezdne, przewody smarowe, kalamitki, uszczelnienia, przewody elektryczne. </t>
  </si>
  <si>
    <t xml:space="preserve">Roboty związane z konserwacją konstrukcji metalowych oraz wykonaniem przeglądu i naprawy 3 szt. zasów wraz z silnikami oraz konstrukcją metalową i instalacją elektryczną. </t>
  </si>
  <si>
    <t>Naprawa szybu zasuwy upustu dennego (zachodni) oraz komór napędów i komór silników - odkucie odspojonego lica (wraz z utylizacją gruzu).</t>
  </si>
  <si>
    <t>Naprawa szybu upustu dennego (zachodni) oraz komór napędów i komór silników - czyszczenie odspojonego lica - czyszczenie strumieniowo - ścierne. Powierzchnie dodatkowo oczyścić za pomocą sprężonego powietrza.</t>
  </si>
  <si>
    <t>wycena indywidualna</t>
  </si>
  <si>
    <t>Naprawa szybu zasuwy upustu dennego (zachodni) oraz komór napędów i komór silników - uszczelniająca iniekcja ciśnieniowa rys o rozwartości 0,3÷5 mm przewodzących wodę, w tym również wodę pod ciśnieniem (materiał MC-Injekt 2133 flex lub równoważny).</t>
  </si>
  <si>
    <t>Naprawa szybu zasuwy upustu dennego (zachodni) oraz komór napędów i komór silników - wykonanie elastycznej izolacji mineralnej modyfikowanej tworzywami sztucznymi o gr. 3 mm np. typu OMBRAN Elastikschlaemme (lub równoważnej) w kolorze Light grey.</t>
  </si>
  <si>
    <t>Naprawa szybu zasuwy upustu dennego (wschodni) oraz komór napędów i komór silników - uszczelniająca iniekcja ciśnieniowa rys o rozwartości 0,3÷5 mm przewodzących wodę, w tym również wodę pod ciśnieniem (materiał MC-Injekt 2133 flex lub równoważny).</t>
  </si>
  <si>
    <t>Naprawa szybu zasuwy upustu dennego (wschodni) oraz komór napędów i komór silników - odkucie odspojonego lica (wraz z utylizacją gruzu).</t>
  </si>
  <si>
    <t>Naprawa szybu zasuwy upustu dennego (wschodni) oraz komór napędów i komór silników - czyszczenie odspojonego lica - czyszczenie strumieniowo - ścierne. Powierzchnie dodatkowo oczyścić za pomocą sprężonego powietrza.</t>
  </si>
  <si>
    <t>Naprawa szybu zasuwy upustu dennego (wschodni) oraz komór napędów i komór silników - wykonanie elastycznej izolacji mineralnej modyfikowanej tworzywami sztucznymi o gr. 3 mm np. typu OMBRAN Elastikschlaemme (lub równoważnej) w kolorze Light grey.</t>
  </si>
  <si>
    <t>Naprawa szybu zasuwy upustu jałowego oraz komór napędów i komór silników - uszczelniająca iniekcja ciśnieniowa rys o rozwartości 0,3÷5 mm przewodzących wodę, w tym również wodę pod ciśnieniem (materiał MC-Injekt 2133 flex lub równoważny).</t>
  </si>
  <si>
    <t>Naprawa szybu zasuwy upustu jałowego oraz komór napędów i komór silników - odkucie odspojonego lica (wraz z utylizacją gruzu).</t>
  </si>
  <si>
    <t>Naprawa szybu zasuwy upustu jałowego oraz komór napędów i komór silników - czyszczenie odspojonego lica - czyszczenie strumieniowo - ścierne. Powierzchnie dodatkowo oczyścić za pomocą sprężonego powietrza.</t>
  </si>
  <si>
    <t>Naprawa szybu zasuwy upustu jałowego oraz komór napędów i komór silników - oczyszczenie strumieniowo - ścierne na głęb. 5 m od korony bloku zrzutowego. Powierzchnie dodatkowo oczyścić za pomocą sprężonego powietrza.</t>
  </si>
  <si>
    <t>Naprawa szybu zasuwy upustu jałowego oraz komór napędów i komór silników - wykonanie elastycznej izolacji mineralnej modyfikowanej tworzywami sztucznymi o gr. 3 mm np. typu OMBRAN Elastikschlaemme (lub równoważnej) w kolorze Light grey.</t>
  </si>
  <si>
    <t>Piaskowanie granulatem bezkwarcowym elementów prowadnic szynowych, zasów, kół jezdnych, drabin, konstrukcji wsporczej mechanizmów oraz mechanizmów wycągowych cięgieł.</t>
  </si>
  <si>
    <t>Malowanie elementów j.w. powłoką poliuretanowa. Kolor standardowy np. MC-Grau (szary) (lub równoważny) oraz wg RAL 7030, 7032, 7035.</t>
  </si>
  <si>
    <t>Naprawa szybu zasuwy upustu dennego (zachodni) oraz komór napędów i komór silników - oczyszczenie strumieniowo - ścierne na głb. do 5 m od korony bloku zrzutowego. Powierzchnie dodatkowo oczyścić za pomocą sprężonego powietrza.</t>
  </si>
  <si>
    <t>Naprawa szybu zasuwy upustu dennego (wschodni) oraz komór napędów i komór silników - oczyszczenie strumieniowo - ścierne na głęb. do 5 m od korony bloku zrzutowego. Powierzchnie dodatkowo oczyścić za pomocą sprężonego powietrza.</t>
  </si>
  <si>
    <t>Roboty związane z naprawą betonów szybów zasuw, komór napędów i komór silników:</t>
  </si>
  <si>
    <t>KOSZTORYS OFERTOWY</t>
  </si>
  <si>
    <t>Naprawa szybu zasuwy upustu dennego (zachodni) oraz komór napędów i komór silników - iniekcja sklejająca rys mokrych z klamrowaniem za pomocą prętów stalowych (0,3-5mm MC Injekt 1264 compact lub równoważny; powyżej 5 mm przy użyciu iniekcyjnej suspensji cementowej Centicreate UF/Centicreate Additiv UF lub równoważny).</t>
  </si>
  <si>
    <t>Naprawa szybu zasuwy upustu dennego (zachodni) oraz komór napędów i komór silników  - odspojonego lica - wykonanie warstwy szczepnej (Zentrifix KMH lub równoważny) oraz wykonanie warstwy naprawczej i warstwy wyrównawczej gr. do 60 mm (Nafufil KM 250 PL lub równoważny). Łączna grubość warstwy to max. 60 mm. Należy stosować materiały typu SPCC II.</t>
  </si>
  <si>
    <t>Naprawa szybu zasuwy upustu dennego (wschodni) oraz komór napędów i komór silników - iniekcja sklejająca rys mokrych z klamrowaniem za pomocą prętów stalowych (0,3-5mm MC Injekt 1264 compact lub równoważny; powyżej 5 mm przy użyciu iniekcyjnej suspensji cementowej Centicreate UF/Centicreate Additiv UF lub równoważny).</t>
  </si>
  <si>
    <t>Naprawa szybu zasuwy upustu dennego (wschodni) oraz komór napędów i komór silników - odspojonego lica - wykonanie warstwy szczepnej (Zentrifix KMH lub równoważny) oraz wykonanie warstwy naprawczej i warstwy wyrównawczej gr. do 60 mm (Nafufil KM 250 PL lub równoważny). Łączna grubość warstwy to max. 60 mm. Należy stosować materiały typu SPCC II.</t>
  </si>
  <si>
    <t>Naprawa szybu zasuwy upustu jałowego oraz komór napędów i komór silników - iniekcja sklejająca rys mokrych z klamrowaniem za pomocą prętów stalowych (0,3-5mm MC Injekt 1264 compact lub równoważny; powyżej 5 mm przy użyciu iniekcyjnej suspensji cementowej Centicreate UF/Centicreate Additiv UF lub równoważny).</t>
  </si>
  <si>
    <t>Naprawa szybu zasuwy upustu jałowego oraz komór napędów i komór silników - odspojonego lica - wykonanie warstwy szczepnej (Zentrifix KMH lub równoważny) oraz wykonanie warstwy naprawczej i warstwy wyrównawczej gr. do 60 mm (Nafufil KM 250 PL lub równoważny). Łączna grubość warstwy to max. 60 mm. Należy stosować materiały typu SPCC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</si>
</sst>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1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" xfId="0" applyNumberFormat="1" applyFont="1" applyFill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3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6000000}"/>
    <cellStyle name="Normalny 3" xfId="2" xr:uid="{00000000-0005-0000-0000-000007000000}"/>
    <cellStyle name="Normalny 4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31" zoomScaleNormal="100" workbookViewId="0">
      <selection activeCell="J38" sqref="J38"/>
    </sheetView>
  </sheetViews>
  <sheetFormatPr defaultRowHeight="15"/>
  <cols>
    <col min="1" max="1" width="5.140625" customWidth="1"/>
    <col min="2" max="2" width="23.42578125" customWidth="1"/>
    <col min="3" max="3" width="53.5703125" customWidth="1"/>
    <col min="4" max="4" width="8.42578125" customWidth="1"/>
    <col min="5" max="5" width="10.140625" customWidth="1"/>
    <col min="6" max="6" width="15.42578125" customWidth="1"/>
    <col min="7" max="7" width="12.7109375" customWidth="1"/>
    <col min="8" max="8" width="11.5703125" customWidth="1"/>
    <col min="9" max="9" width="12" customWidth="1"/>
    <col min="10" max="12" width="8.5703125" customWidth="1"/>
    <col min="13" max="13" width="23.28515625" customWidth="1"/>
    <col min="14" max="14" width="8.5703125" customWidth="1"/>
    <col min="15" max="15" width="10.42578125" customWidth="1"/>
    <col min="16" max="16" width="12.42578125" customWidth="1"/>
    <col min="17" max="1025" width="8.5703125" customWidth="1"/>
  </cols>
  <sheetData>
    <row r="1" spans="1:7">
      <c r="A1" s="22" t="s">
        <v>72</v>
      </c>
      <c r="B1" s="22"/>
      <c r="C1" s="22"/>
      <c r="D1" s="22"/>
      <c r="E1" s="22"/>
      <c r="F1" s="22"/>
      <c r="G1" s="22"/>
    </row>
    <row r="2" spans="1:7" ht="15" customHeight="1">
      <c r="A2" s="24" t="s">
        <v>23</v>
      </c>
      <c r="B2" s="25"/>
      <c r="C2" s="25"/>
      <c r="D2" s="25"/>
      <c r="E2" s="25"/>
      <c r="F2" s="25"/>
      <c r="G2" s="26"/>
    </row>
    <row r="3" spans="1:7">
      <c r="A3" s="27"/>
      <c r="B3" s="28"/>
      <c r="C3" s="28"/>
      <c r="D3" s="28"/>
      <c r="E3" s="28"/>
      <c r="F3" s="28"/>
      <c r="G3" s="29"/>
    </row>
    <row r="4" spans="1:7" ht="34.5" customHeight="1">
      <c r="A4" s="30" t="s">
        <v>0</v>
      </c>
      <c r="B4" s="30"/>
      <c r="C4" s="30"/>
      <c r="D4" s="30"/>
      <c r="E4" s="30"/>
      <c r="F4" s="30"/>
      <c r="G4" s="30"/>
    </row>
    <row r="5" spans="1:7">
      <c r="F5" s="1"/>
    </row>
    <row r="6" spans="1:7" ht="45">
      <c r="A6" s="2" t="s">
        <v>1</v>
      </c>
      <c r="B6" s="3" t="s">
        <v>2</v>
      </c>
      <c r="C6" s="3" t="s">
        <v>71</v>
      </c>
      <c r="D6" s="3" t="s">
        <v>3</v>
      </c>
      <c r="E6" s="3" t="s">
        <v>4</v>
      </c>
      <c r="F6" s="4" t="s">
        <v>5</v>
      </c>
      <c r="G6" s="4" t="s">
        <v>6</v>
      </c>
    </row>
    <row r="7" spans="1:7" ht="75">
      <c r="A7" s="2" t="s">
        <v>7</v>
      </c>
      <c r="B7" s="5" t="s">
        <v>55</v>
      </c>
      <c r="C7" s="10" t="s">
        <v>56</v>
      </c>
      <c r="D7" s="16" t="s">
        <v>24</v>
      </c>
      <c r="E7" s="21">
        <v>8</v>
      </c>
      <c r="F7" s="17"/>
      <c r="G7" s="18">
        <f>ROUND(F7*E7,2)</f>
        <v>0</v>
      </c>
    </row>
    <row r="8" spans="1:7" ht="105">
      <c r="A8" s="2" t="s">
        <v>8</v>
      </c>
      <c r="B8" s="5" t="s">
        <v>55</v>
      </c>
      <c r="C8" s="10" t="s">
        <v>73</v>
      </c>
      <c r="D8" s="16" t="s">
        <v>24</v>
      </c>
      <c r="E8" s="21">
        <v>3.5</v>
      </c>
      <c r="F8" s="17"/>
      <c r="G8" s="18">
        <f t="shared" ref="G8:G27" si="0">ROUND(F8*E8,2)</f>
        <v>0</v>
      </c>
    </row>
    <row r="9" spans="1:7" ht="45">
      <c r="A9" s="2" t="s">
        <v>9</v>
      </c>
      <c r="B9" s="5" t="s">
        <v>55</v>
      </c>
      <c r="C9" s="10" t="s">
        <v>53</v>
      </c>
      <c r="D9" s="16" t="s">
        <v>50</v>
      </c>
      <c r="E9" s="21">
        <v>8</v>
      </c>
      <c r="F9" s="17"/>
      <c r="G9" s="18">
        <f t="shared" si="0"/>
        <v>0</v>
      </c>
    </row>
    <row r="10" spans="1:7" ht="60">
      <c r="A10" s="2" t="s">
        <v>10</v>
      </c>
      <c r="B10" s="5" t="s">
        <v>55</v>
      </c>
      <c r="C10" s="10" t="s">
        <v>54</v>
      </c>
      <c r="D10" s="16" t="s">
        <v>50</v>
      </c>
      <c r="E10" s="21">
        <v>8</v>
      </c>
      <c r="F10" s="17"/>
      <c r="G10" s="18">
        <f t="shared" si="0"/>
        <v>0</v>
      </c>
    </row>
    <row r="11" spans="1:7" ht="105">
      <c r="A11" s="2" t="s">
        <v>25</v>
      </c>
      <c r="B11" s="5" t="s">
        <v>55</v>
      </c>
      <c r="C11" s="10" t="s">
        <v>74</v>
      </c>
      <c r="D11" s="16" t="s">
        <v>50</v>
      </c>
      <c r="E11" s="21">
        <v>8</v>
      </c>
      <c r="F11" s="17"/>
      <c r="G11" s="18">
        <f t="shared" si="0"/>
        <v>0</v>
      </c>
    </row>
    <row r="12" spans="1:7" ht="75">
      <c r="A12" s="2" t="s">
        <v>26</v>
      </c>
      <c r="B12" s="5" t="s">
        <v>55</v>
      </c>
      <c r="C12" s="10" t="s">
        <v>69</v>
      </c>
      <c r="D12" s="16" t="s">
        <v>50</v>
      </c>
      <c r="E12" s="21">
        <v>53</v>
      </c>
      <c r="F12" s="17"/>
      <c r="G12" s="18">
        <f t="shared" si="0"/>
        <v>0</v>
      </c>
    </row>
    <row r="13" spans="1:7" ht="90">
      <c r="A13" s="2" t="s">
        <v>27</v>
      </c>
      <c r="B13" s="5" t="s">
        <v>55</v>
      </c>
      <c r="C13" s="10" t="s">
        <v>57</v>
      </c>
      <c r="D13" s="16" t="s">
        <v>50</v>
      </c>
      <c r="E13" s="21">
        <v>53</v>
      </c>
      <c r="F13" s="17"/>
      <c r="G13" s="18">
        <f t="shared" si="0"/>
        <v>0</v>
      </c>
    </row>
    <row r="14" spans="1:7" ht="75">
      <c r="A14" s="2" t="s">
        <v>28</v>
      </c>
      <c r="B14" s="5" t="s">
        <v>55</v>
      </c>
      <c r="C14" s="10" t="s">
        <v>58</v>
      </c>
      <c r="D14" s="16" t="s">
        <v>24</v>
      </c>
      <c r="E14" s="21">
        <v>8</v>
      </c>
      <c r="F14" s="17"/>
      <c r="G14" s="18">
        <f t="shared" si="0"/>
        <v>0</v>
      </c>
    </row>
    <row r="15" spans="1:7" ht="105">
      <c r="A15" s="2" t="s">
        <v>29</v>
      </c>
      <c r="B15" s="5" t="s">
        <v>55</v>
      </c>
      <c r="C15" s="10" t="s">
        <v>75</v>
      </c>
      <c r="D15" s="16" t="s">
        <v>24</v>
      </c>
      <c r="E15" s="21">
        <v>4</v>
      </c>
      <c r="F15" s="17"/>
      <c r="G15" s="18">
        <f t="shared" si="0"/>
        <v>0</v>
      </c>
    </row>
    <row r="16" spans="1:7" ht="45">
      <c r="A16" s="2" t="s">
        <v>30</v>
      </c>
      <c r="B16" s="5" t="s">
        <v>55</v>
      </c>
      <c r="C16" s="10" t="s">
        <v>59</v>
      </c>
      <c r="D16" s="16" t="s">
        <v>50</v>
      </c>
      <c r="E16" s="21">
        <v>8</v>
      </c>
      <c r="F16" s="17"/>
      <c r="G16" s="18">
        <f t="shared" si="0"/>
        <v>0</v>
      </c>
    </row>
    <row r="17" spans="1:7" ht="75">
      <c r="A17" s="2" t="s">
        <v>31</v>
      </c>
      <c r="B17" s="5" t="s">
        <v>55</v>
      </c>
      <c r="C17" s="10" t="s">
        <v>60</v>
      </c>
      <c r="D17" s="16" t="s">
        <v>50</v>
      </c>
      <c r="E17" s="21">
        <v>8</v>
      </c>
      <c r="F17" s="17"/>
      <c r="G17" s="18">
        <f t="shared" si="0"/>
        <v>0</v>
      </c>
    </row>
    <row r="18" spans="1:7" ht="105">
      <c r="A18" s="2" t="s">
        <v>32</v>
      </c>
      <c r="B18" s="5" t="s">
        <v>55</v>
      </c>
      <c r="C18" s="10" t="s">
        <v>76</v>
      </c>
      <c r="D18" s="16" t="s">
        <v>50</v>
      </c>
      <c r="E18" s="21">
        <v>8</v>
      </c>
      <c r="F18" s="17"/>
      <c r="G18" s="18">
        <f t="shared" si="0"/>
        <v>0</v>
      </c>
    </row>
    <row r="19" spans="1:7" ht="75">
      <c r="A19" s="2" t="s">
        <v>33</v>
      </c>
      <c r="B19" s="5" t="s">
        <v>55</v>
      </c>
      <c r="C19" s="10" t="s">
        <v>70</v>
      </c>
      <c r="D19" s="16" t="s">
        <v>50</v>
      </c>
      <c r="E19" s="21">
        <v>53</v>
      </c>
      <c r="F19" s="17"/>
      <c r="G19" s="18">
        <f t="shared" si="0"/>
        <v>0</v>
      </c>
    </row>
    <row r="20" spans="1:7" ht="90">
      <c r="A20" s="2" t="s">
        <v>34</v>
      </c>
      <c r="B20" s="5" t="s">
        <v>55</v>
      </c>
      <c r="C20" s="10" t="s">
        <v>61</v>
      </c>
      <c r="D20" s="16" t="s">
        <v>50</v>
      </c>
      <c r="E20" s="21">
        <v>53</v>
      </c>
      <c r="F20" s="17"/>
      <c r="G20" s="18">
        <f t="shared" si="0"/>
        <v>0</v>
      </c>
    </row>
    <row r="21" spans="1:7" ht="75">
      <c r="A21" s="2" t="s">
        <v>35</v>
      </c>
      <c r="B21" s="5" t="s">
        <v>55</v>
      </c>
      <c r="C21" s="10" t="s">
        <v>62</v>
      </c>
      <c r="D21" s="16" t="s">
        <v>24</v>
      </c>
      <c r="E21" s="21">
        <v>5</v>
      </c>
      <c r="F21" s="17"/>
      <c r="G21" s="18">
        <f t="shared" si="0"/>
        <v>0</v>
      </c>
    </row>
    <row r="22" spans="1:7" ht="105">
      <c r="A22" s="2" t="s">
        <v>36</v>
      </c>
      <c r="B22" s="5" t="s">
        <v>55</v>
      </c>
      <c r="C22" s="10" t="s">
        <v>77</v>
      </c>
      <c r="D22" s="16" t="s">
        <v>24</v>
      </c>
      <c r="E22" s="21">
        <v>2.5</v>
      </c>
      <c r="F22" s="17"/>
      <c r="G22" s="18">
        <f t="shared" si="0"/>
        <v>0</v>
      </c>
    </row>
    <row r="23" spans="1:7" ht="45">
      <c r="A23" s="2" t="s">
        <v>37</v>
      </c>
      <c r="B23" s="5" t="s">
        <v>55</v>
      </c>
      <c r="C23" s="10" t="s">
        <v>63</v>
      </c>
      <c r="D23" s="16" t="s">
        <v>50</v>
      </c>
      <c r="E23" s="21">
        <v>11</v>
      </c>
      <c r="F23" s="17"/>
      <c r="G23" s="18">
        <f t="shared" si="0"/>
        <v>0</v>
      </c>
    </row>
    <row r="24" spans="1:7" ht="60">
      <c r="A24" s="2" t="s">
        <v>38</v>
      </c>
      <c r="B24" s="5" t="s">
        <v>55</v>
      </c>
      <c r="C24" s="10" t="s">
        <v>64</v>
      </c>
      <c r="D24" s="16" t="s">
        <v>50</v>
      </c>
      <c r="E24" s="21">
        <v>11</v>
      </c>
      <c r="F24" s="17"/>
      <c r="G24" s="18">
        <f t="shared" si="0"/>
        <v>0</v>
      </c>
    </row>
    <row r="25" spans="1:7" ht="105">
      <c r="A25" s="2" t="s">
        <v>39</v>
      </c>
      <c r="B25" s="5" t="s">
        <v>55</v>
      </c>
      <c r="C25" s="10" t="s">
        <v>78</v>
      </c>
      <c r="D25" s="16" t="s">
        <v>50</v>
      </c>
      <c r="E25" s="21">
        <v>11</v>
      </c>
      <c r="F25" s="17"/>
      <c r="G25" s="18">
        <f t="shared" si="0"/>
        <v>0</v>
      </c>
    </row>
    <row r="26" spans="1:7" ht="75">
      <c r="A26" s="2" t="s">
        <v>40</v>
      </c>
      <c r="B26" s="5" t="s">
        <v>55</v>
      </c>
      <c r="C26" s="10" t="s">
        <v>65</v>
      </c>
      <c r="D26" s="16" t="s">
        <v>50</v>
      </c>
      <c r="E26" s="21">
        <v>47</v>
      </c>
      <c r="F26" s="17"/>
      <c r="G26" s="18">
        <f t="shared" si="0"/>
        <v>0</v>
      </c>
    </row>
    <row r="27" spans="1:7" ht="90">
      <c r="A27" s="2" t="s">
        <v>41</v>
      </c>
      <c r="B27" s="5" t="s">
        <v>55</v>
      </c>
      <c r="C27" s="10" t="s">
        <v>66</v>
      </c>
      <c r="D27" s="16" t="s">
        <v>50</v>
      </c>
      <c r="E27" s="21">
        <v>47</v>
      </c>
      <c r="F27" s="17"/>
      <c r="G27" s="18">
        <f t="shared" si="0"/>
        <v>0</v>
      </c>
    </row>
    <row r="28" spans="1:7">
      <c r="A28" s="31" t="s">
        <v>11</v>
      </c>
      <c r="B28" s="31"/>
      <c r="C28" s="31"/>
      <c r="D28" s="31"/>
      <c r="E28" s="31"/>
      <c r="F28" s="6" t="s">
        <v>12</v>
      </c>
      <c r="G28" s="11">
        <f>ROUND(SUM(G7:G27),2)</f>
        <v>0</v>
      </c>
    </row>
    <row r="29" spans="1:7">
      <c r="A29" s="31"/>
      <c r="B29" s="31"/>
      <c r="C29" s="31"/>
      <c r="D29" s="31"/>
      <c r="E29" s="31"/>
      <c r="F29" s="6" t="s">
        <v>13</v>
      </c>
      <c r="G29" s="11">
        <f>ROUND(G28*1.23,2)</f>
        <v>0</v>
      </c>
    </row>
    <row r="30" spans="1:7">
      <c r="A30" s="31"/>
      <c r="B30" s="31"/>
      <c r="C30" s="31"/>
      <c r="D30" s="31"/>
      <c r="E30" s="31"/>
      <c r="F30" s="6" t="s">
        <v>14</v>
      </c>
      <c r="G30" s="11">
        <f>ROUND(G29-G28,2)</f>
        <v>0</v>
      </c>
    </row>
    <row r="32" spans="1:7" ht="60">
      <c r="A32" s="2" t="s">
        <v>1</v>
      </c>
      <c r="B32" s="3" t="s">
        <v>2</v>
      </c>
      <c r="C32" s="9" t="s">
        <v>52</v>
      </c>
      <c r="D32" s="3" t="s">
        <v>3</v>
      </c>
      <c r="E32" s="3" t="s">
        <v>4</v>
      </c>
      <c r="F32" s="4" t="s">
        <v>5</v>
      </c>
      <c r="G32" s="4" t="s">
        <v>6</v>
      </c>
    </row>
    <row r="33" spans="1:11" ht="30">
      <c r="A33" s="2" t="s">
        <v>7</v>
      </c>
      <c r="B33" s="5" t="s">
        <v>55</v>
      </c>
      <c r="C33" s="13" t="s">
        <v>45</v>
      </c>
      <c r="D33" s="19" t="s">
        <v>44</v>
      </c>
      <c r="E33" s="19">
        <v>180</v>
      </c>
      <c r="F33" s="20"/>
      <c r="G33" s="18">
        <f t="shared" ref="G33:G39" si="1">ROUND(E33*F33,2)</f>
        <v>0</v>
      </c>
      <c r="K33" t="s">
        <v>43</v>
      </c>
    </row>
    <row r="34" spans="1:11" ht="30">
      <c r="A34" s="2" t="s">
        <v>8</v>
      </c>
      <c r="B34" s="5" t="s">
        <v>55</v>
      </c>
      <c r="C34" s="12" t="s">
        <v>47</v>
      </c>
      <c r="D34" s="19" t="s">
        <v>44</v>
      </c>
      <c r="E34" s="19">
        <v>480</v>
      </c>
      <c r="F34" s="20"/>
      <c r="G34" s="18">
        <f t="shared" si="1"/>
        <v>0</v>
      </c>
    </row>
    <row r="35" spans="1:11" ht="60">
      <c r="A35" s="2" t="s">
        <v>9</v>
      </c>
      <c r="B35" s="5" t="s">
        <v>55</v>
      </c>
      <c r="C35" s="12" t="s">
        <v>51</v>
      </c>
      <c r="D35" s="19" t="s">
        <v>46</v>
      </c>
      <c r="E35" s="19">
        <v>3</v>
      </c>
      <c r="F35" s="20"/>
      <c r="G35" s="18">
        <f t="shared" si="1"/>
        <v>0</v>
      </c>
    </row>
    <row r="36" spans="1:11" ht="30">
      <c r="A36" s="2" t="s">
        <v>10</v>
      </c>
      <c r="B36" s="5" t="s">
        <v>55</v>
      </c>
      <c r="C36" s="12" t="s">
        <v>48</v>
      </c>
      <c r="D36" s="19" t="s">
        <v>44</v>
      </c>
      <c r="E36" s="19">
        <v>420</v>
      </c>
      <c r="F36" s="20"/>
      <c r="G36" s="18">
        <f t="shared" si="1"/>
        <v>0</v>
      </c>
    </row>
    <row r="37" spans="1:11" ht="60">
      <c r="A37" s="2" t="s">
        <v>25</v>
      </c>
      <c r="B37" s="5" t="s">
        <v>55</v>
      </c>
      <c r="C37" s="10" t="s">
        <v>67</v>
      </c>
      <c r="D37" s="16" t="s">
        <v>50</v>
      </c>
      <c r="E37" s="21">
        <v>195</v>
      </c>
      <c r="F37" s="17"/>
      <c r="G37" s="18">
        <f t="shared" si="1"/>
        <v>0</v>
      </c>
    </row>
    <row r="38" spans="1:11" ht="75">
      <c r="A38" s="2" t="s">
        <v>26</v>
      </c>
      <c r="B38" s="5" t="s">
        <v>55</v>
      </c>
      <c r="C38" s="10" t="s">
        <v>42</v>
      </c>
      <c r="D38" s="16" t="s">
        <v>50</v>
      </c>
      <c r="E38" s="21">
        <v>195</v>
      </c>
      <c r="F38" s="17"/>
      <c r="G38" s="18">
        <f t="shared" si="1"/>
        <v>0</v>
      </c>
    </row>
    <row r="39" spans="1:11" ht="45">
      <c r="A39" s="2" t="s">
        <v>27</v>
      </c>
      <c r="B39" s="5" t="s">
        <v>55</v>
      </c>
      <c r="C39" s="10" t="s">
        <v>68</v>
      </c>
      <c r="D39" s="16" t="s">
        <v>50</v>
      </c>
      <c r="E39" s="21">
        <v>195</v>
      </c>
      <c r="F39" s="17"/>
      <c r="G39" s="18">
        <f t="shared" si="1"/>
        <v>0</v>
      </c>
    </row>
    <row r="40" spans="1:11">
      <c r="A40" s="31" t="s">
        <v>11</v>
      </c>
      <c r="B40" s="31"/>
      <c r="C40" s="31"/>
      <c r="D40" s="31"/>
      <c r="E40" s="31"/>
      <c r="F40" s="6" t="s">
        <v>12</v>
      </c>
      <c r="G40" s="11">
        <f>ROUND(SUM(G33:G39),2)</f>
        <v>0</v>
      </c>
    </row>
    <row r="41" spans="1:11">
      <c r="A41" s="31"/>
      <c r="B41" s="31"/>
      <c r="C41" s="31"/>
      <c r="D41" s="31"/>
      <c r="E41" s="31"/>
      <c r="F41" s="6" t="s">
        <v>13</v>
      </c>
      <c r="G41" s="11">
        <f>ROUND(G40*1.23,2)</f>
        <v>0</v>
      </c>
    </row>
    <row r="42" spans="1:11">
      <c r="A42" s="31"/>
      <c r="B42" s="31"/>
      <c r="C42" s="31"/>
      <c r="D42" s="31"/>
      <c r="E42" s="31"/>
      <c r="F42" s="6" t="s">
        <v>14</v>
      </c>
      <c r="G42" s="11">
        <f>ROUND(G41-G40,2)</f>
        <v>0</v>
      </c>
    </row>
    <row r="44" spans="1:11">
      <c r="A44" s="23" t="s">
        <v>49</v>
      </c>
      <c r="B44" s="23"/>
      <c r="C44" s="23"/>
      <c r="D44" s="23"/>
      <c r="E44" s="23"/>
      <c r="F44" s="14" t="s">
        <v>12</v>
      </c>
      <c r="G44" s="15">
        <f>ROUND(G28+G40,2)</f>
        <v>0</v>
      </c>
    </row>
    <row r="45" spans="1:11">
      <c r="A45" s="23"/>
      <c r="B45" s="23"/>
      <c r="C45" s="23"/>
      <c r="D45" s="23"/>
      <c r="E45" s="23"/>
      <c r="F45" s="14" t="s">
        <v>13</v>
      </c>
      <c r="G45" s="15">
        <f>ROUND(G29+G41,2)</f>
        <v>0</v>
      </c>
    </row>
    <row r="46" spans="1:11">
      <c r="A46" s="23"/>
      <c r="B46" s="23"/>
      <c r="C46" s="23"/>
      <c r="D46" s="23"/>
      <c r="E46" s="23"/>
      <c r="F46" s="14" t="s">
        <v>14</v>
      </c>
      <c r="G46" s="15">
        <f>ROUND(G30+G42,2)</f>
        <v>0</v>
      </c>
    </row>
  </sheetData>
  <mergeCells count="6">
    <mergeCell ref="A1:G1"/>
    <mergeCell ref="A44:E46"/>
    <mergeCell ref="A2:G3"/>
    <mergeCell ref="A4:G4"/>
    <mergeCell ref="A28:E30"/>
    <mergeCell ref="A40:E42"/>
  </mergeCells>
  <phoneticPr fontId="5" type="noConversion"/>
  <pageMargins left="0.7" right="0.7" top="0.75" bottom="0.75" header="0.51180555555555496" footer="0.51180555555555496"/>
  <pageSetup paperSize="9" scale="51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8:P26"/>
  <sheetViews>
    <sheetView zoomScaleNormal="100" workbookViewId="0">
      <selection activeCell="D33" sqref="D33"/>
    </sheetView>
  </sheetViews>
  <sheetFormatPr defaultRowHeight="15"/>
  <cols>
    <col min="1" max="1025" width="8.5703125" customWidth="1"/>
  </cols>
  <sheetData>
    <row r="8" spans="7:15">
      <c r="L8">
        <v>48455.29</v>
      </c>
    </row>
    <row r="9" spans="7:15">
      <c r="L9">
        <v>59600</v>
      </c>
    </row>
    <row r="16" spans="7:15">
      <c r="G16" s="7">
        <v>59598.42</v>
      </c>
      <c r="M16" t="s">
        <v>15</v>
      </c>
      <c r="N16" t="s">
        <v>16</v>
      </c>
      <c r="O16" t="s">
        <v>17</v>
      </c>
    </row>
    <row r="17" spans="12:16">
      <c r="L17" t="s">
        <v>18</v>
      </c>
      <c r="M17">
        <v>46</v>
      </c>
      <c r="N17" s="8">
        <v>2.2000000000000002</v>
      </c>
      <c r="O17">
        <f>M17*N17</f>
        <v>101.2</v>
      </c>
    </row>
    <row r="18" spans="12:16">
      <c r="L18" t="s">
        <v>19</v>
      </c>
      <c r="M18">
        <v>10</v>
      </c>
      <c r="N18" s="8">
        <v>2.2000000000000002</v>
      </c>
      <c r="O18">
        <f>M18*N18</f>
        <v>22</v>
      </c>
    </row>
    <row r="19" spans="12:16">
      <c r="L19" t="s">
        <v>20</v>
      </c>
      <c r="M19">
        <v>43</v>
      </c>
      <c r="N19" s="8">
        <v>2.2000000000000002</v>
      </c>
      <c r="O19">
        <f>M19*N19</f>
        <v>94.600000000000009</v>
      </c>
    </row>
    <row r="20" spans="12:16">
      <c r="O20">
        <f>SUM(O17:O19)</f>
        <v>217.8</v>
      </c>
      <c r="P20" t="s">
        <v>21</v>
      </c>
    </row>
    <row r="22" spans="12:16">
      <c r="L22" t="s">
        <v>22</v>
      </c>
      <c r="M22">
        <v>33</v>
      </c>
      <c r="N22" s="8">
        <v>5.7</v>
      </c>
      <c r="O22" s="8">
        <f>M22*N22</f>
        <v>188.1</v>
      </c>
    </row>
    <row r="23" spans="12:16">
      <c r="M23">
        <v>3</v>
      </c>
      <c r="N23" s="8">
        <v>0.7</v>
      </c>
      <c r="O23" s="8">
        <f>M23*N23</f>
        <v>2.0999999999999996</v>
      </c>
    </row>
    <row r="24" spans="12:16">
      <c r="M24">
        <v>5</v>
      </c>
      <c r="N24" s="8">
        <v>1.5</v>
      </c>
      <c r="O24" s="8">
        <f>M24*N24</f>
        <v>7.5</v>
      </c>
    </row>
    <row r="25" spans="12:16">
      <c r="M25">
        <v>25</v>
      </c>
      <c r="N25" s="8">
        <v>1.3</v>
      </c>
      <c r="O25" s="8">
        <f>M25*N25</f>
        <v>32.5</v>
      </c>
    </row>
    <row r="26" spans="12:16">
      <c r="O26" s="8">
        <f>SUM(O22:O25)</f>
        <v>230.2</v>
      </c>
      <c r="P26" t="s">
        <v>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dc:description/>
  <cp:lastModifiedBy>Tomasz Kasjan</cp:lastModifiedBy>
  <cp:revision>2</cp:revision>
  <cp:lastPrinted>2022-05-16T05:58:59Z</cp:lastPrinted>
  <dcterms:created xsi:type="dcterms:W3CDTF">2018-10-22T06:23:31Z</dcterms:created>
  <dcterms:modified xsi:type="dcterms:W3CDTF">2022-05-27T08:49:37Z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