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firstSheet="1" activeTab="2"/>
  </bookViews>
  <sheets>
    <sheet name="Kosztorys" sheetId="1" state="hidden" r:id="rId1"/>
    <sheet name="Kosztorys ofertowy  -  cz. 1 " sheetId="2" r:id="rId2"/>
    <sheet name="Kosztorys ofertowy  -  cz. 2" sheetId="3" r:id="rId3"/>
  </sheets>
  <definedNames/>
  <calcPr fullCalcOnLoad="1"/>
</workbook>
</file>

<file path=xl/sharedStrings.xml><?xml version="1.0" encoding="utf-8"?>
<sst xmlns="http://schemas.openxmlformats.org/spreadsheetml/2006/main" count="150" uniqueCount="95">
  <si>
    <t>Formularz ofertowy.</t>
  </si>
  <si>
    <t>Zał. Nr 1 do oferty.</t>
  </si>
  <si>
    <t>Cennik usług (netto)</t>
  </si>
  <si>
    <t>Marka pojazdu</t>
  </si>
  <si>
    <t>Volkswagen Caddy</t>
  </si>
  <si>
    <t>Nissan X-Trail</t>
  </si>
  <si>
    <t>Ford Connect</t>
  </si>
  <si>
    <t>Ford Transit</t>
  </si>
  <si>
    <t>Ford Transit (2)</t>
  </si>
  <si>
    <t>Citroen Berlingo</t>
  </si>
  <si>
    <t>VW Transporter</t>
  </si>
  <si>
    <t>Hyundai Tucson</t>
  </si>
  <si>
    <t>RAZEM NETTO:</t>
  </si>
  <si>
    <t>Średnia:</t>
  </si>
  <si>
    <t>Średnia (bez VW)</t>
  </si>
  <si>
    <t>Cena przeglądu okresowego netto obejmująca jedynie wykonanie czynności samego przeglądu</t>
  </si>
  <si>
    <t>Cena przeglądu okresowego netto z wymianą oleju, filtrów, płynów eksploatacyjnych</t>
  </si>
  <si>
    <r>
      <rPr>
        <sz val="10"/>
        <color indexed="8"/>
        <rFont val="Arial Narrow"/>
        <family val="2"/>
      </rPr>
      <t xml:space="preserve">Cena przeglądu okresowego netto z wymianą oleju, filtrów, płynów eksploatacyjnych, klocków hamulcowych, tarcz, osłon (dla </t>
    </r>
    <r>
      <rPr>
        <u val="single"/>
        <sz val="10"/>
        <color indexed="8"/>
        <rFont val="Arial Narrow"/>
        <family val="2"/>
      </rPr>
      <t>jednej</t>
    </r>
    <r>
      <rPr>
        <sz val="10"/>
        <color indexed="8"/>
        <rFont val="Arial Narrow"/>
        <family val="2"/>
      </rPr>
      <t xml:space="preserve"> osi)</t>
    </r>
  </si>
  <si>
    <r>
      <rPr>
        <sz val="10"/>
        <color indexed="8"/>
        <rFont val="Arial Narrow"/>
        <family val="2"/>
      </rPr>
      <t xml:space="preserve">Cena przeglądu okresowego netto z wymianą oleju, filtrów, płynów eksploatacyjnych, klocków hamulcowych, tarcz, osłon (dla </t>
    </r>
    <r>
      <rPr>
        <u val="single"/>
        <sz val="10"/>
        <color indexed="8"/>
        <rFont val="Arial Narrow"/>
        <family val="2"/>
      </rPr>
      <t>dwóch</t>
    </r>
    <r>
      <rPr>
        <sz val="10"/>
        <color indexed="8"/>
        <rFont val="Arial Narrow"/>
        <family val="2"/>
      </rPr>
      <t xml:space="preserve"> osi)</t>
    </r>
  </si>
  <si>
    <t>Prace blacharsko-lakiernicze - roboczogodzina netto</t>
  </si>
  <si>
    <t>Sprawdzenie układu wydechowego - roboczogodzina netto</t>
  </si>
  <si>
    <t>Wymiana układu rozrządu - roboczogodzina netto</t>
  </si>
  <si>
    <t>Diagnostyka komputerowa - roboczogodzina netto</t>
  </si>
  <si>
    <t>Diagnostyka układu klimatyzacji (w tym: próba szczelności, uzupełnienie układu, wymiana filtra kabinowego) - roboczogodzina netto</t>
  </si>
  <si>
    <t>Holowanie pojazdu do najbliższego punktu serwisowego Wykonawcy</t>
  </si>
  <si>
    <t>Wymiana 4 szt. kół</t>
  </si>
  <si>
    <t>Wymiana 4 szt. opon</t>
  </si>
  <si>
    <t>Zakres prac nieujętych w OPZ - roboczogodzina netto</t>
  </si>
  <si>
    <t>Razem:</t>
  </si>
  <si>
    <t>Cennik części, zgodnie z pkt. 4 OPZ (ceny ORYGINALNYCH części zamiennych -netto))</t>
  </si>
  <si>
    <t>Filtr powietrza (netto zł/szt.)</t>
  </si>
  <si>
    <t>Filtr oleju (netto zł/szt.)</t>
  </si>
  <si>
    <t>Filtr kabinowy (netto zł/szt.)</t>
  </si>
  <si>
    <t>Płyn hamulcowy 
(netto zł/1l.)</t>
  </si>
  <si>
    <t>Płyn chłodniczy
(netto zł/1l.)</t>
  </si>
  <si>
    <t>Klocki hamulcowe
(netto zł/kpl.)</t>
  </si>
  <si>
    <t>Tarcze hamulcowe
(netto zł/kpl.)</t>
  </si>
  <si>
    <t>Świece zapłonowe
(netto zł/kpl.*)</t>
  </si>
  <si>
    <t>Pasek/łańcuch rozrządu
(netto zł/kpl.)</t>
  </si>
  <si>
    <t>Cennik opon (za 1 szt. - netto)</t>
  </si>
  <si>
    <t>Rozmiar opon</t>
  </si>
  <si>
    <t>X</t>
  </si>
  <si>
    <t>x</t>
  </si>
  <si>
    <t>Producent</t>
  </si>
  <si>
    <t xml:space="preserve">Opony letnie </t>
  </si>
  <si>
    <t>Opony zimowe</t>
  </si>
  <si>
    <t>Podatek VAT: %</t>
  </si>
  <si>
    <t>Ogółem netto:</t>
  </si>
  <si>
    <t>Kwota VAT: (PLN)</t>
  </si>
  <si>
    <t xml:space="preserve">Ogółem z VAT: </t>
  </si>
  <si>
    <r>
      <rPr>
        <sz val="11"/>
        <color indexed="8"/>
        <rFont val="Calibri"/>
        <family val="2"/>
      </rPr>
      <t xml:space="preserve">Przedmiotem zamówienia jest:  </t>
    </r>
    <r>
      <rPr>
        <b/>
        <i/>
        <sz val="11"/>
        <color indexed="8"/>
        <rFont val="Calibri"/>
        <family val="2"/>
      </rPr>
      <t>Wykonanie okresowych przeglądów wraz z wymianą części oraz napraw samochodów i innych pojazdów służbowych, będących w dyspozycji Państwowego Gospodarstwa wodnego Wody Polskie Zarząd Zlewni w Kaliszu</t>
    </r>
  </si>
  <si>
    <t>Kosztorys ofertowy  -  cz. 1 - NW Kalisz</t>
  </si>
  <si>
    <t xml:space="preserve">                                                                                      Marka pojazdu:
Rodzaj usługi/części:</t>
  </si>
  <si>
    <t>Citroen Berlingo 1.4</t>
  </si>
  <si>
    <t>Citroen Berlingo 1.6</t>
  </si>
  <si>
    <t>Razem netto:</t>
  </si>
  <si>
    <t>VAT (%)</t>
  </si>
  <si>
    <t>Cena z VAT:</t>
  </si>
  <si>
    <t>Cena przeglądu okresowego netto obejmująca jedynie wykonanie czynności samego przeglądu (sprawdzenie i oględziny)</t>
  </si>
  <si>
    <t>Cena przeglądu okresowego netto z wymianą oleju, filtrów, płynów eksploatacyjnych - za usługę</t>
  </si>
  <si>
    <t>Cena przeglądu okresowego netto z wymianą oleju, filtrów, płynów eksploatacyjnych, klocków hamulcowych, tarcz, osłon (dla jednej osi)</t>
  </si>
  <si>
    <t>Cena przeglądu okresowego netto z wymianą oleju, filtrów, płynów eksploatacyjnych, klocków hamulcowych, tarcz, osłon (dla dwóch osi)</t>
  </si>
  <si>
    <t>Sprawdzenie układu wydechowego z analizą spalin, netto</t>
  </si>
  <si>
    <t>Wymiana układu rozrządu - usługa - kpl.  netto</t>
  </si>
  <si>
    <t>Diagnostyka komputerowa - usługa -- kpl. netto</t>
  </si>
  <si>
    <t>Przegląd układu klimatyzacji (w tym: próba szczelności, uzupełnienie układu, wymiana filtra kabinowego) - usługa -  netto</t>
  </si>
  <si>
    <t xml:space="preserve">Holowanie pojazdu do najbliższego punktu serwisowego Wykonawcy </t>
  </si>
  <si>
    <t>Wymiana 4 szt. kół z wyważeniem, netto</t>
  </si>
  <si>
    <t>Wymiana 4 opon z wyważeniem, netto</t>
  </si>
  <si>
    <t>Cennik oryginalnych części  - netto. - 
dedykowanych wg producenta dla ww. modelu samochodu</t>
  </si>
  <si>
    <t>Filtr powietrza (netto zł/ 1 szt.)</t>
  </si>
  <si>
    <t>Filtr oleju (netto zł/ 1 szt.)</t>
  </si>
  <si>
    <t>Filtr kabinowy (netto zł/ 1 szt.)</t>
  </si>
  <si>
    <t>Olej silnikowy (nett zł/1l)</t>
  </si>
  <si>
    <t>Klocki hamulcowe - 1 oś.
(netto zł/kpl.)</t>
  </si>
  <si>
    <t>Tarcze hamulcowe - 1 oś
(netto zł/kpl.)</t>
  </si>
  <si>
    <t>Świece zapłonowe lub żarowe
(netto zł/kpl.*)</t>
  </si>
  <si>
    <t>Pasek/łańcuch rozrządu
(netto zł/kpl.*)</t>
  </si>
  <si>
    <t>Razem cena:</t>
  </si>
  <si>
    <t>Cena z podatkiem VAT:</t>
  </si>
  <si>
    <t>z VAT:</t>
  </si>
  <si>
    <t>szacowana cena - roboczogodzina netto - nie ujęta w kosztorysie</t>
  </si>
  <si>
    <t>Uwaga. Wypełnić należy pola oznaczone kolorem żółtym, pozostałe powinny wypełnić się automatycznie.</t>
  </si>
  <si>
    <t>Miejscowość i Data:</t>
  </si>
  <si>
    <t>Podpis wykonawcy i nazwa Firmy:.</t>
  </si>
  <si>
    <r>
      <rPr>
        <sz val="11"/>
        <color indexed="8"/>
        <rFont val="Calibri"/>
        <family val="2"/>
      </rPr>
      <t xml:space="preserve">Przedmiotem zamówienia jest:  </t>
    </r>
    <r>
      <rPr>
        <b/>
        <i/>
        <sz val="11"/>
        <color indexed="8"/>
        <rFont val="Calibri"/>
        <family val="2"/>
      </rPr>
      <t>Wykonanie okresowych przeglądów wraz z wymianą części oraz napraw samochodów i innych pojazdów służbowych, będących w dyspozycji Państwowego Gospodarstwa wodnego Wody Polskie Zarząd Zlewni w Kaliszu</t>
    </r>
    <r>
      <rPr>
        <sz val="11"/>
        <color indexed="8"/>
        <rFont val="Calibri"/>
        <family val="2"/>
      </rPr>
      <t xml:space="preserve">  </t>
    </r>
  </si>
  <si>
    <t>Kosztorys ofertowy  -  cz. 2 ciągnik URSUS</t>
  </si>
  <si>
    <t>Ciągnik URSUS C360</t>
  </si>
  <si>
    <t>Filtr paliwa (netto zł/ 1 szt.)</t>
  </si>
  <si>
    <t>Olej hydrauliczny
(netto zł/1l.)</t>
  </si>
  <si>
    <t>Olej silnikowy
(netto zł/1l.)</t>
  </si>
  <si>
    <t>Rębak TEKNAMOTOR Skorpion 120</t>
  </si>
  <si>
    <t>Cena przeglądu okresowego netto z wymianą oleju, filtrów- za usługę</t>
  </si>
  <si>
    <t>RAZEM: ciągnik URSUS oraz Rębak TEKNAMOTOR Skorpion 120</t>
  </si>
  <si>
    <t xml:space="preserve">szacowana cena - roboczogodzina netto - nie ujęta w kosztorysie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</si>
</sst>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d/mm/yyyy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 Narrow"/>
      <family val="2"/>
    </font>
    <font>
      <sz val="11"/>
      <color indexed="8"/>
      <name val="Arial Black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u val="single"/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Black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42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34" borderId="10" xfId="58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42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64" fontId="2" fillId="0" borderId="10" xfId="42" applyFont="1" applyFill="1" applyBorder="1" applyAlignment="1" applyProtection="1">
      <alignment horizontal="center" vertical="center"/>
      <protection/>
    </xf>
    <xf numFmtId="164" fontId="2" fillId="0" borderId="11" xfId="42" applyFont="1" applyFill="1" applyBorder="1" applyAlignment="1" applyProtection="1">
      <alignment horizontal="center" vertical="center"/>
      <protection/>
    </xf>
    <xf numFmtId="165" fontId="7" fillId="34" borderId="10" xfId="58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Border="1" applyAlignment="1">
      <alignment/>
    </xf>
    <xf numFmtId="164" fontId="2" fillId="0" borderId="10" xfId="42" applyFont="1" applyFill="1" applyBorder="1" applyAlignment="1" applyProtection="1">
      <alignment/>
      <protection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2" fillId="0" borderId="11" xfId="42" applyFont="1" applyFill="1" applyBorder="1" applyAlignment="1" applyProtection="1">
      <alignment/>
      <protection/>
    </xf>
    <xf numFmtId="164" fontId="1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10" fillId="0" borderId="0" xfId="42" applyFont="1" applyFill="1" applyBorder="1" applyAlignment="1" applyProtection="1">
      <alignment/>
      <protection/>
    </xf>
    <xf numFmtId="164" fontId="2" fillId="0" borderId="12" xfId="42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165" fontId="5" fillId="34" borderId="10" xfId="58" applyFont="1" applyFill="1" applyBorder="1" applyAlignment="1" applyProtection="1">
      <alignment horizontal="center" vertical="center"/>
      <protection/>
    </xf>
    <xf numFmtId="165" fontId="7" fillId="34" borderId="10" xfId="58" applyFont="1" applyFill="1" applyBorder="1" applyAlignment="1" applyProtection="1">
      <alignment horizontal="center" vertical="center"/>
      <protection/>
    </xf>
    <xf numFmtId="164" fontId="10" fillId="0" borderId="10" xfId="0" applyNumberFormat="1" applyFont="1" applyBorder="1" applyAlignment="1">
      <alignment/>
    </xf>
    <xf numFmtId="164" fontId="10" fillId="0" borderId="10" xfId="42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9" fontId="10" fillId="0" borderId="10" xfId="52" applyFont="1" applyFill="1" applyBorder="1" applyAlignment="1" applyProtection="1">
      <alignment/>
      <protection/>
    </xf>
    <xf numFmtId="9" fontId="10" fillId="0" borderId="0" xfId="52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right"/>
    </xf>
    <xf numFmtId="165" fontId="10" fillId="0" borderId="0" xfId="58" applyFont="1" applyFill="1" applyBorder="1" applyAlignment="1" applyProtection="1">
      <alignment/>
      <protection/>
    </xf>
    <xf numFmtId="165" fontId="10" fillId="0" borderId="1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165" fontId="10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9" fontId="2" fillId="0" borderId="0" xfId="52" applyFont="1" applyFill="1" applyBorder="1" applyAlignment="1" applyProtection="1">
      <alignment vertical="center"/>
      <protection/>
    </xf>
    <xf numFmtId="165" fontId="2" fillId="0" borderId="0" xfId="58" applyFont="1" applyFill="1" applyBorder="1" applyAlignment="1" applyProtection="1">
      <alignment vertical="center"/>
      <protection/>
    </xf>
    <xf numFmtId="9" fontId="3" fillId="0" borderId="0" xfId="52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horizontal="left" vertical="center" wrapText="1"/>
    </xf>
    <xf numFmtId="165" fontId="5" fillId="0" borderId="10" xfId="58" applyFont="1" applyFill="1" applyBorder="1" applyAlignment="1" applyProtection="1">
      <alignment horizontal="center" vertical="center" wrapText="1"/>
      <protection/>
    </xf>
    <xf numFmtId="9" fontId="2" fillId="0" borderId="10" xfId="52" applyFont="1" applyFill="1" applyBorder="1" applyAlignment="1" applyProtection="1">
      <alignment horizontal="center" vertical="center" wrapText="1"/>
      <protection/>
    </xf>
    <xf numFmtId="165" fontId="2" fillId="0" borderId="10" xfId="58" applyFont="1" applyFill="1" applyBorder="1" applyAlignment="1" applyProtection="1">
      <alignment horizontal="center" vertical="center" wrapText="1"/>
      <protection/>
    </xf>
    <xf numFmtId="164" fontId="2" fillId="35" borderId="10" xfId="42" applyFont="1" applyFill="1" applyBorder="1" applyAlignment="1" applyProtection="1">
      <alignment horizontal="center" vertical="center"/>
      <protection/>
    </xf>
    <xf numFmtId="165" fontId="7" fillId="0" borderId="10" xfId="58" applyFont="1" applyFill="1" applyBorder="1" applyAlignment="1" applyProtection="1">
      <alignment horizontal="right" vertical="center"/>
      <protection/>
    </xf>
    <xf numFmtId="9" fontId="2" fillId="35" borderId="10" xfId="52" applyFont="1" applyFill="1" applyBorder="1" applyAlignment="1" applyProtection="1">
      <alignment vertical="center"/>
      <protection/>
    </xf>
    <xf numFmtId="165" fontId="2" fillId="0" borderId="10" xfId="58" applyFont="1" applyFill="1" applyBorder="1" applyAlignment="1" applyProtection="1">
      <alignment vertical="center"/>
      <protection/>
    </xf>
    <xf numFmtId="165" fontId="2" fillId="0" borderId="0" xfId="0" applyNumberFormat="1" applyFont="1" applyFill="1" applyAlignment="1">
      <alignment/>
    </xf>
    <xf numFmtId="165" fontId="2" fillId="0" borderId="12" xfId="58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5" fontId="10" fillId="0" borderId="16" xfId="58" applyFont="1" applyFill="1" applyBorder="1" applyAlignment="1" applyProtection="1">
      <alignment/>
      <protection/>
    </xf>
    <xf numFmtId="9" fontId="2" fillId="0" borderId="0" xfId="52" applyFont="1" applyFill="1" applyBorder="1" applyAlignment="1" applyProtection="1">
      <alignment/>
      <protection/>
    </xf>
    <xf numFmtId="165" fontId="2" fillId="0" borderId="0" xfId="58" applyFont="1" applyFill="1" applyBorder="1" applyAlignment="1" applyProtection="1">
      <alignment/>
      <protection/>
    </xf>
    <xf numFmtId="0" fontId="2" fillId="0" borderId="0" xfId="0" applyFont="1" applyAlignment="1">
      <alignment horizontal="right"/>
    </xf>
    <xf numFmtId="165" fontId="10" fillId="0" borderId="17" xfId="58" applyFont="1" applyFill="1" applyBorder="1" applyAlignment="1" applyProtection="1">
      <alignment/>
      <protection/>
    </xf>
    <xf numFmtId="9" fontId="6" fillId="0" borderId="0" xfId="52" applyFont="1" applyFill="1" applyBorder="1" applyAlignment="1" applyProtection="1">
      <alignment horizontal="right" vertical="center"/>
      <protection/>
    </xf>
    <xf numFmtId="165" fontId="10" fillId="0" borderId="16" xfId="58" applyFont="1" applyFill="1" applyBorder="1" applyAlignment="1" applyProtection="1">
      <alignment vertical="center"/>
      <protection/>
    </xf>
    <xf numFmtId="165" fontId="10" fillId="0" borderId="0" xfId="58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right" wrapText="1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Fill="1" applyAlignment="1">
      <alignment horizontal="left" vertical="center"/>
    </xf>
    <xf numFmtId="9" fontId="13" fillId="0" borderId="0" xfId="52" applyFont="1" applyFill="1" applyBorder="1" applyAlignment="1" applyProtection="1">
      <alignment horizontal="right" vertical="center"/>
      <protection/>
    </xf>
    <xf numFmtId="165" fontId="10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35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4.28125" style="1" customWidth="1"/>
    <col min="2" max="11" width="12.421875" style="1" customWidth="1"/>
    <col min="12" max="12" width="15.421875" style="1" customWidth="1"/>
    <col min="13" max="13" width="3.00390625" style="1" customWidth="1"/>
    <col min="14" max="14" width="10.8515625" style="1" customWidth="1"/>
    <col min="15" max="15" width="11.00390625" style="2" customWidth="1"/>
    <col min="16" max="16384" width="9.140625" style="1" customWidth="1"/>
  </cols>
  <sheetData>
    <row r="1" spans="1:11" ht="16.5">
      <c r="A1" s="1" t="s">
        <v>0</v>
      </c>
      <c r="K1" s="1" t="s">
        <v>1</v>
      </c>
    </row>
    <row r="2" ht="18.75">
      <c r="A2" s="3" t="s">
        <v>2</v>
      </c>
    </row>
    <row r="3" spans="1:15" s="8" customFormat="1" ht="3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9</v>
      </c>
      <c r="I3" s="5" t="s">
        <v>9</v>
      </c>
      <c r="J3" s="5" t="s">
        <v>10</v>
      </c>
      <c r="K3" s="6" t="s">
        <v>11</v>
      </c>
      <c r="L3" s="7" t="s">
        <v>12</v>
      </c>
      <c r="N3" s="9" t="s">
        <v>13</v>
      </c>
      <c r="O3" s="10" t="s">
        <v>14</v>
      </c>
    </row>
    <row r="4" spans="1:15" ht="25.5">
      <c r="A4" s="11" t="s">
        <v>15</v>
      </c>
      <c r="B4" s="12"/>
      <c r="C4" s="12">
        <v>100</v>
      </c>
      <c r="D4" s="12">
        <v>40</v>
      </c>
      <c r="E4" s="12">
        <v>100</v>
      </c>
      <c r="F4" s="12">
        <v>100</v>
      </c>
      <c r="G4" s="12">
        <v>80</v>
      </c>
      <c r="H4" s="12">
        <v>100</v>
      </c>
      <c r="I4" s="12">
        <v>80.49</v>
      </c>
      <c r="J4" s="12">
        <v>700</v>
      </c>
      <c r="K4" s="13"/>
      <c r="L4" s="14">
        <f aca="true" t="shared" si="0" ref="L4:L16">SUM(B4:J4)</f>
        <v>1300.49</v>
      </c>
      <c r="N4" s="15">
        <f aca="true" t="shared" si="1" ref="N4:N16">AVERAGE(B4:J4)</f>
        <v>162.56125</v>
      </c>
      <c r="O4" s="16">
        <f aca="true" t="shared" si="2" ref="O4:O16">AVERAGE(C4:I4)</f>
        <v>85.78428571428572</v>
      </c>
    </row>
    <row r="5" spans="1:15" ht="25.5">
      <c r="A5" s="11" t="s">
        <v>16</v>
      </c>
      <c r="B5" s="12"/>
      <c r="C5" s="12">
        <v>150</v>
      </c>
      <c r="D5" s="12">
        <v>178.21</v>
      </c>
      <c r="E5" s="12">
        <v>150</v>
      </c>
      <c r="F5" s="12">
        <v>120</v>
      </c>
      <c r="G5" s="12">
        <v>321</v>
      </c>
      <c r="H5" s="12">
        <v>350</v>
      </c>
      <c r="I5" s="12">
        <v>169.92</v>
      </c>
      <c r="J5" s="12">
        <v>750</v>
      </c>
      <c r="K5" s="13"/>
      <c r="L5" s="14">
        <f t="shared" si="0"/>
        <v>2189.13</v>
      </c>
      <c r="N5" s="15">
        <f t="shared" si="1"/>
        <v>273.64125</v>
      </c>
      <c r="O5" s="16">
        <f t="shared" si="2"/>
        <v>205.59</v>
      </c>
    </row>
    <row r="6" spans="1:15" ht="38.25">
      <c r="A6" s="11" t="s">
        <v>17</v>
      </c>
      <c r="B6" s="12"/>
      <c r="C6" s="12">
        <v>300</v>
      </c>
      <c r="D6" s="12">
        <v>260</v>
      </c>
      <c r="E6" s="12">
        <v>300</v>
      </c>
      <c r="F6" s="12">
        <v>220</v>
      </c>
      <c r="G6" s="12">
        <v>546</v>
      </c>
      <c r="H6" s="12">
        <v>750</v>
      </c>
      <c r="I6" s="12">
        <v>365.04</v>
      </c>
      <c r="J6" s="12">
        <v>1100</v>
      </c>
      <c r="K6" s="13"/>
      <c r="L6" s="14">
        <f t="shared" si="0"/>
        <v>3841.04</v>
      </c>
      <c r="N6" s="15">
        <f t="shared" si="1"/>
        <v>480.13</v>
      </c>
      <c r="O6" s="16">
        <f t="shared" si="2"/>
        <v>391.57714285714286</v>
      </c>
    </row>
    <row r="7" spans="1:15" ht="38.25">
      <c r="A7" s="11" t="s">
        <v>18</v>
      </c>
      <c r="B7" s="12"/>
      <c r="C7" s="12">
        <v>450</v>
      </c>
      <c r="D7" s="12">
        <v>341</v>
      </c>
      <c r="E7" s="12">
        <v>450</v>
      </c>
      <c r="F7" s="12">
        <v>280</v>
      </c>
      <c r="G7" s="12">
        <v>771</v>
      </c>
      <c r="H7" s="12">
        <v>950</v>
      </c>
      <c r="I7" s="12">
        <v>560.16</v>
      </c>
      <c r="J7" s="12">
        <v>1100</v>
      </c>
      <c r="K7" s="13"/>
      <c r="L7" s="14">
        <f t="shared" si="0"/>
        <v>4902.16</v>
      </c>
      <c r="N7" s="15">
        <f t="shared" si="1"/>
        <v>612.77</v>
      </c>
      <c r="O7" s="16">
        <f t="shared" si="2"/>
        <v>543.1657142857142</v>
      </c>
    </row>
    <row r="8" spans="1:15" ht="25.5">
      <c r="A8" s="11" t="s">
        <v>19</v>
      </c>
      <c r="B8" s="12"/>
      <c r="C8" s="12"/>
      <c r="D8" s="12">
        <v>80</v>
      </c>
      <c r="E8" s="12"/>
      <c r="F8" s="12">
        <v>100</v>
      </c>
      <c r="G8" s="12">
        <v>95</v>
      </c>
      <c r="H8" s="12">
        <v>90</v>
      </c>
      <c r="I8" s="12"/>
      <c r="J8" s="12"/>
      <c r="K8" s="13"/>
      <c r="L8" s="14">
        <f t="shared" si="0"/>
        <v>365</v>
      </c>
      <c r="N8" s="15">
        <f t="shared" si="1"/>
        <v>91.25</v>
      </c>
      <c r="O8" s="16">
        <f t="shared" si="2"/>
        <v>91.25</v>
      </c>
    </row>
    <row r="9" spans="1:15" ht="25.5">
      <c r="A9" s="17" t="s">
        <v>20</v>
      </c>
      <c r="B9" s="12"/>
      <c r="C9" s="12">
        <v>50</v>
      </c>
      <c r="D9" s="12">
        <v>80</v>
      </c>
      <c r="E9" s="12">
        <v>50</v>
      </c>
      <c r="F9" s="12">
        <v>40</v>
      </c>
      <c r="G9" s="12">
        <v>95</v>
      </c>
      <c r="H9" s="12">
        <v>70</v>
      </c>
      <c r="I9" s="12">
        <v>24.39</v>
      </c>
      <c r="J9" s="12">
        <v>100</v>
      </c>
      <c r="K9" s="13"/>
      <c r="L9" s="14">
        <f t="shared" si="0"/>
        <v>509.39</v>
      </c>
      <c r="N9" s="15">
        <f t="shared" si="1"/>
        <v>63.67375</v>
      </c>
      <c r="O9" s="16">
        <f t="shared" si="2"/>
        <v>58.48428571428571</v>
      </c>
    </row>
    <row r="10" spans="1:15" ht="25.5">
      <c r="A10" s="11" t="s">
        <v>21</v>
      </c>
      <c r="B10" s="12"/>
      <c r="C10" s="12">
        <v>150</v>
      </c>
      <c r="D10" s="12">
        <v>520</v>
      </c>
      <c r="E10" s="12">
        <v>150</v>
      </c>
      <c r="F10" s="12">
        <v>360</v>
      </c>
      <c r="G10" s="12">
        <v>95</v>
      </c>
      <c r="H10" s="12">
        <v>70</v>
      </c>
      <c r="I10" s="12">
        <v>203.26</v>
      </c>
      <c r="J10" s="12">
        <v>1300</v>
      </c>
      <c r="K10" s="13"/>
      <c r="L10" s="14">
        <f t="shared" si="0"/>
        <v>2848.26</v>
      </c>
      <c r="N10" s="15">
        <f t="shared" si="1"/>
        <v>356.0325</v>
      </c>
      <c r="O10" s="16">
        <f t="shared" si="2"/>
        <v>221.18</v>
      </c>
    </row>
    <row r="11" spans="1:15" ht="25.5">
      <c r="A11" s="17" t="s">
        <v>22</v>
      </c>
      <c r="B11" s="12"/>
      <c r="C11" s="12">
        <v>150</v>
      </c>
      <c r="D11" s="12">
        <v>65</v>
      </c>
      <c r="E11" s="12">
        <v>150</v>
      </c>
      <c r="F11" s="12">
        <v>60</v>
      </c>
      <c r="G11" s="12">
        <v>80</v>
      </c>
      <c r="H11" s="12">
        <v>70</v>
      </c>
      <c r="I11" s="12">
        <v>56.91</v>
      </c>
      <c r="J11" s="12">
        <v>200</v>
      </c>
      <c r="K11" s="13"/>
      <c r="L11" s="14">
        <f t="shared" si="0"/>
        <v>831.91</v>
      </c>
      <c r="N11" s="15">
        <f t="shared" si="1"/>
        <v>103.98875</v>
      </c>
      <c r="O11" s="16">
        <f t="shared" si="2"/>
        <v>90.27285714285713</v>
      </c>
    </row>
    <row r="12" spans="1:15" ht="38.25">
      <c r="A12" s="11" t="s">
        <v>23</v>
      </c>
      <c r="B12" s="12"/>
      <c r="C12" s="12">
        <v>150</v>
      </c>
      <c r="D12" s="12">
        <v>100</v>
      </c>
      <c r="E12" s="12">
        <v>150</v>
      </c>
      <c r="F12" s="12">
        <v>120</v>
      </c>
      <c r="G12" s="12">
        <v>210</v>
      </c>
      <c r="H12" s="12">
        <v>100</v>
      </c>
      <c r="I12" s="12">
        <v>203.26</v>
      </c>
      <c r="J12" s="12"/>
      <c r="K12" s="13"/>
      <c r="L12" s="14">
        <f t="shared" si="0"/>
        <v>1033.26</v>
      </c>
      <c r="N12" s="15">
        <f t="shared" si="1"/>
        <v>147.60857142857142</v>
      </c>
      <c r="O12" s="16">
        <f t="shared" si="2"/>
        <v>147.60857142857142</v>
      </c>
    </row>
    <row r="13" spans="1:15" ht="25.5">
      <c r="A13" s="17" t="s">
        <v>24</v>
      </c>
      <c r="B13" s="12"/>
      <c r="C13" s="12"/>
      <c r="D13" s="12">
        <v>162</v>
      </c>
      <c r="E13" s="12"/>
      <c r="F13" s="12">
        <v>200</v>
      </c>
      <c r="G13" s="12">
        <v>2.5</v>
      </c>
      <c r="H13" s="12">
        <v>150</v>
      </c>
      <c r="I13" s="12"/>
      <c r="J13" s="12">
        <v>3</v>
      </c>
      <c r="K13" s="13"/>
      <c r="L13" s="14">
        <f t="shared" si="0"/>
        <v>517.5</v>
      </c>
      <c r="N13" s="15">
        <f t="shared" si="1"/>
        <v>103.5</v>
      </c>
      <c r="O13" s="16">
        <f t="shared" si="2"/>
        <v>128.625</v>
      </c>
    </row>
    <row r="14" spans="1:15" ht="16.5">
      <c r="A14" s="18" t="s">
        <v>25</v>
      </c>
      <c r="B14" s="12"/>
      <c r="C14" s="12">
        <v>150</v>
      </c>
      <c r="D14" s="12">
        <v>50</v>
      </c>
      <c r="E14" s="12">
        <v>150</v>
      </c>
      <c r="F14" s="12">
        <v>40</v>
      </c>
      <c r="G14" s="12">
        <v>40</v>
      </c>
      <c r="H14" s="12">
        <v>30</v>
      </c>
      <c r="I14" s="12">
        <v>16.26</v>
      </c>
      <c r="J14" s="12">
        <v>120</v>
      </c>
      <c r="K14" s="13"/>
      <c r="L14" s="14">
        <f t="shared" si="0"/>
        <v>596.26</v>
      </c>
      <c r="N14" s="15">
        <f t="shared" si="1"/>
        <v>74.5325</v>
      </c>
      <c r="O14" s="16">
        <f t="shared" si="2"/>
        <v>68.03714285714285</v>
      </c>
    </row>
    <row r="15" spans="1:15" ht="16.5">
      <c r="A15" s="18" t="s">
        <v>26</v>
      </c>
      <c r="B15" s="12"/>
      <c r="C15" s="12">
        <v>200</v>
      </c>
      <c r="D15" s="12">
        <v>80</v>
      </c>
      <c r="E15" s="12">
        <v>200</v>
      </c>
      <c r="F15" s="12">
        <v>120</v>
      </c>
      <c r="G15" s="12">
        <v>60</v>
      </c>
      <c r="H15" s="12">
        <v>60</v>
      </c>
      <c r="I15" s="12">
        <v>40.65</v>
      </c>
      <c r="J15" s="12"/>
      <c r="K15" s="13"/>
      <c r="L15" s="14">
        <f t="shared" si="0"/>
        <v>760.65</v>
      </c>
      <c r="N15" s="15">
        <f t="shared" si="1"/>
        <v>108.66428571428571</v>
      </c>
      <c r="O15" s="16">
        <f t="shared" si="2"/>
        <v>108.66428571428571</v>
      </c>
    </row>
    <row r="16" spans="1:15" ht="25.5">
      <c r="A16" s="11" t="s">
        <v>27</v>
      </c>
      <c r="B16" s="16"/>
      <c r="C16" s="16"/>
      <c r="D16" s="16">
        <v>80</v>
      </c>
      <c r="E16" s="16"/>
      <c r="F16" s="16">
        <v>100</v>
      </c>
      <c r="G16" s="16">
        <v>95</v>
      </c>
      <c r="H16" s="16">
        <v>70</v>
      </c>
      <c r="I16" s="16"/>
      <c r="J16" s="16">
        <v>80</v>
      </c>
      <c r="K16" s="19"/>
      <c r="L16" s="14">
        <f t="shared" si="0"/>
        <v>425</v>
      </c>
      <c r="N16" s="15">
        <f t="shared" si="1"/>
        <v>85</v>
      </c>
      <c r="O16" s="16">
        <f t="shared" si="2"/>
        <v>86.25</v>
      </c>
    </row>
    <row r="17" spans="3:15" ht="16.5">
      <c r="C17" s="20">
        <f aca="true" t="shared" si="3" ref="C17:J17">SUM(C4:C16)</f>
        <v>1850</v>
      </c>
      <c r="D17" s="20">
        <f t="shared" si="3"/>
        <v>2036.21</v>
      </c>
      <c r="E17" s="20">
        <f t="shared" si="3"/>
        <v>1850</v>
      </c>
      <c r="F17" s="20">
        <f t="shared" si="3"/>
        <v>1860</v>
      </c>
      <c r="G17" s="20">
        <f t="shared" si="3"/>
        <v>2490.5</v>
      </c>
      <c r="H17" s="20">
        <f t="shared" si="3"/>
        <v>2860</v>
      </c>
      <c r="I17" s="20">
        <f t="shared" si="3"/>
        <v>1720.3400000000004</v>
      </c>
      <c r="J17" s="20">
        <f t="shared" si="3"/>
        <v>5453</v>
      </c>
      <c r="K17" s="1" t="s">
        <v>28</v>
      </c>
      <c r="L17" s="21">
        <f>SUM(L4:L16)</f>
        <v>20120.05</v>
      </c>
      <c r="N17" s="20">
        <f>SUM(N4:N16)</f>
        <v>2663.352857142857</v>
      </c>
      <c r="O17" s="22">
        <f>SUM(O4:O16)</f>
        <v>2226.489285714286</v>
      </c>
    </row>
    <row r="18" spans="1:15" ht="18.75">
      <c r="A18" s="3" t="s">
        <v>29</v>
      </c>
      <c r="O18" s="23"/>
    </row>
    <row r="19" spans="1:15" ht="16.5">
      <c r="A19" s="11" t="s">
        <v>30</v>
      </c>
      <c r="B19" s="12"/>
      <c r="C19" s="12">
        <v>25.94</v>
      </c>
      <c r="D19" s="12">
        <v>25</v>
      </c>
      <c r="E19" s="12">
        <v>34.34</v>
      </c>
      <c r="F19" s="12">
        <v>40.1</v>
      </c>
      <c r="G19" s="12">
        <v>42</v>
      </c>
      <c r="H19" s="12">
        <v>37</v>
      </c>
      <c r="I19" s="12">
        <v>32.52</v>
      </c>
      <c r="J19" s="12">
        <v>30</v>
      </c>
      <c r="K19" s="13"/>
      <c r="L19" s="14">
        <f aca="true" t="shared" si="4" ref="L19:L27">SUM(B19:J19)</f>
        <v>266.9</v>
      </c>
      <c r="N19" s="15">
        <f aca="true" t="shared" si="5" ref="N19:N27">AVERAGE(B19:J19)</f>
        <v>33.3625</v>
      </c>
      <c r="O19" s="16">
        <f aca="true" t="shared" si="6" ref="O19:O27">AVERAGE(C19:I19)</f>
        <v>33.84285714285714</v>
      </c>
    </row>
    <row r="20" spans="1:15" ht="16.5">
      <c r="A20" s="11" t="s">
        <v>31</v>
      </c>
      <c r="B20" s="12"/>
      <c r="C20" s="12">
        <v>19.48</v>
      </c>
      <c r="D20" s="12">
        <v>26.55</v>
      </c>
      <c r="E20" s="12">
        <v>34.85</v>
      </c>
      <c r="F20" s="12">
        <v>28.8</v>
      </c>
      <c r="G20" s="12">
        <v>22.5</v>
      </c>
      <c r="H20" s="12">
        <v>22</v>
      </c>
      <c r="I20" s="12">
        <v>16.26</v>
      </c>
      <c r="J20" s="12">
        <v>40</v>
      </c>
      <c r="K20" s="13"/>
      <c r="L20" s="14">
        <f t="shared" si="4"/>
        <v>210.44</v>
      </c>
      <c r="N20" s="15">
        <f t="shared" si="5"/>
        <v>26.305</v>
      </c>
      <c r="O20" s="16">
        <f t="shared" si="6"/>
        <v>24.34857142857143</v>
      </c>
    </row>
    <row r="21" spans="1:15" ht="16.5">
      <c r="A21" s="11" t="s">
        <v>32</v>
      </c>
      <c r="B21" s="12"/>
      <c r="C21" s="12">
        <v>76.88</v>
      </c>
      <c r="D21" s="12">
        <v>26.91</v>
      </c>
      <c r="E21" s="12">
        <v>57.06</v>
      </c>
      <c r="F21" s="12">
        <v>84.4</v>
      </c>
      <c r="G21" s="12">
        <v>52.5</v>
      </c>
      <c r="H21" s="12">
        <v>30</v>
      </c>
      <c r="I21" s="12">
        <v>28.46</v>
      </c>
      <c r="J21" s="12">
        <v>80</v>
      </c>
      <c r="K21" s="13"/>
      <c r="L21" s="14">
        <f t="shared" si="4"/>
        <v>436.21</v>
      </c>
      <c r="N21" s="15">
        <f t="shared" si="5"/>
        <v>54.52625</v>
      </c>
      <c r="O21" s="16">
        <f t="shared" si="6"/>
        <v>50.887142857142855</v>
      </c>
    </row>
    <row r="22" spans="1:15" ht="25.5">
      <c r="A22" s="11" t="s">
        <v>33</v>
      </c>
      <c r="B22" s="12"/>
      <c r="C22" s="12">
        <v>44.72</v>
      </c>
      <c r="D22" s="12">
        <v>19.8</v>
      </c>
      <c r="E22" s="12">
        <v>44.72</v>
      </c>
      <c r="F22" s="12">
        <v>20</v>
      </c>
      <c r="G22" s="12">
        <v>32</v>
      </c>
      <c r="H22" s="12">
        <v>15</v>
      </c>
      <c r="I22" s="12">
        <v>16.26</v>
      </c>
      <c r="J22" s="12">
        <v>60</v>
      </c>
      <c r="K22" s="13"/>
      <c r="L22" s="14">
        <f t="shared" si="4"/>
        <v>252.5</v>
      </c>
      <c r="N22" s="15">
        <f t="shared" si="5"/>
        <v>31.5625</v>
      </c>
      <c r="O22" s="16">
        <f t="shared" si="6"/>
        <v>27.5</v>
      </c>
    </row>
    <row r="23" spans="1:15" ht="25.5">
      <c r="A23" s="11" t="s">
        <v>34</v>
      </c>
      <c r="B23" s="12"/>
      <c r="C23" s="12">
        <v>20.78</v>
      </c>
      <c r="D23" s="12">
        <v>7.5</v>
      </c>
      <c r="E23" s="12">
        <v>20.78</v>
      </c>
      <c r="F23" s="12">
        <v>20</v>
      </c>
      <c r="G23" s="12">
        <v>13.5</v>
      </c>
      <c r="H23" s="12">
        <v>10</v>
      </c>
      <c r="I23" s="12">
        <v>4.07</v>
      </c>
      <c r="J23" s="12">
        <v>40</v>
      </c>
      <c r="K23" s="13"/>
      <c r="L23" s="14">
        <f t="shared" si="4"/>
        <v>136.63</v>
      </c>
      <c r="N23" s="15">
        <f t="shared" si="5"/>
        <v>17.07875</v>
      </c>
      <c r="O23" s="16">
        <f t="shared" si="6"/>
        <v>13.804285714285713</v>
      </c>
    </row>
    <row r="24" spans="1:15" ht="25.5">
      <c r="A24" s="11" t="s">
        <v>35</v>
      </c>
      <c r="B24" s="12"/>
      <c r="C24" s="12">
        <v>177</v>
      </c>
      <c r="D24" s="12">
        <v>105</v>
      </c>
      <c r="E24" s="12">
        <v>268</v>
      </c>
      <c r="F24" s="12">
        <f>(374.8+274.6)/2</f>
        <v>324.70000000000005</v>
      </c>
      <c r="G24" s="12">
        <v>145</v>
      </c>
      <c r="H24" s="12">
        <v>110</v>
      </c>
      <c r="I24" s="12">
        <v>243.91</v>
      </c>
      <c r="J24" s="12">
        <v>250</v>
      </c>
      <c r="K24" s="13"/>
      <c r="L24" s="14">
        <f t="shared" si="4"/>
        <v>1623.6100000000001</v>
      </c>
      <c r="N24" s="15">
        <f t="shared" si="5"/>
        <v>202.95125000000002</v>
      </c>
      <c r="O24" s="16">
        <f t="shared" si="6"/>
        <v>196.23000000000002</v>
      </c>
    </row>
    <row r="25" spans="1:15" ht="25.5">
      <c r="A25" s="11" t="s">
        <v>36</v>
      </c>
      <c r="B25" s="12"/>
      <c r="C25" s="12">
        <v>474.2</v>
      </c>
      <c r="D25" s="12">
        <v>305</v>
      </c>
      <c r="E25" s="12">
        <v>416.4</v>
      </c>
      <c r="F25" s="12">
        <f>(279.5+199.6)/2</f>
        <v>239.55</v>
      </c>
      <c r="G25" s="12">
        <v>250</v>
      </c>
      <c r="H25" s="12">
        <v>220</v>
      </c>
      <c r="I25" s="12">
        <v>357.73</v>
      </c>
      <c r="J25" s="12">
        <v>300</v>
      </c>
      <c r="K25" s="13"/>
      <c r="L25" s="14">
        <f t="shared" si="4"/>
        <v>2562.88</v>
      </c>
      <c r="N25" s="15">
        <f t="shared" si="5"/>
        <v>320.36</v>
      </c>
      <c r="O25" s="16">
        <f t="shared" si="6"/>
        <v>323.2685714285714</v>
      </c>
    </row>
    <row r="26" spans="1:15" ht="25.5">
      <c r="A26" s="11" t="s">
        <v>37</v>
      </c>
      <c r="B26" s="12"/>
      <c r="C26" s="12">
        <v>86</v>
      </c>
      <c r="D26" s="12">
        <v>131</v>
      </c>
      <c r="E26" s="12">
        <v>216.44</v>
      </c>
      <c r="F26" s="12">
        <v>281.4</v>
      </c>
      <c r="G26" s="12"/>
      <c r="H26" s="12">
        <v>200</v>
      </c>
      <c r="I26" s="12">
        <v>81.3</v>
      </c>
      <c r="J26" s="12"/>
      <c r="K26" s="13"/>
      <c r="L26" s="14">
        <f t="shared" si="4"/>
        <v>996.1399999999999</v>
      </c>
      <c r="N26" s="15">
        <f t="shared" si="5"/>
        <v>166.0233333333333</v>
      </c>
      <c r="O26" s="16">
        <f t="shared" si="6"/>
        <v>166.0233333333333</v>
      </c>
    </row>
    <row r="27" spans="1:15" ht="25.5">
      <c r="A27" s="11" t="s">
        <v>38</v>
      </c>
      <c r="B27" s="12"/>
      <c r="C27" s="12">
        <v>909.66</v>
      </c>
      <c r="D27" s="12">
        <v>649</v>
      </c>
      <c r="E27" s="12">
        <v>1316.25</v>
      </c>
      <c r="F27" s="12">
        <v>413.3</v>
      </c>
      <c r="G27" s="12">
        <v>335</v>
      </c>
      <c r="H27" s="12">
        <v>250</v>
      </c>
      <c r="I27" s="12">
        <v>195.13</v>
      </c>
      <c r="J27" s="12"/>
      <c r="K27" s="13"/>
      <c r="L27" s="14">
        <f t="shared" si="4"/>
        <v>4068.34</v>
      </c>
      <c r="N27" s="15">
        <f t="shared" si="5"/>
        <v>581.1914285714286</v>
      </c>
      <c r="O27" s="16">
        <f t="shared" si="6"/>
        <v>581.1914285714286</v>
      </c>
    </row>
    <row r="28" spans="3:15" ht="16.5">
      <c r="C28" s="20">
        <f aca="true" t="shared" si="7" ref="C28:J28">SUM(C19:C27)</f>
        <v>1834.6599999999999</v>
      </c>
      <c r="D28" s="20">
        <f t="shared" si="7"/>
        <v>1295.76</v>
      </c>
      <c r="E28" s="20">
        <f t="shared" si="7"/>
        <v>2408.84</v>
      </c>
      <c r="F28" s="20">
        <f t="shared" si="7"/>
        <v>1452.2499999999998</v>
      </c>
      <c r="G28" s="20">
        <f t="shared" si="7"/>
        <v>892.5</v>
      </c>
      <c r="H28" s="20">
        <f t="shared" si="7"/>
        <v>894</v>
      </c>
      <c r="I28" s="20">
        <f t="shared" si="7"/>
        <v>975.64</v>
      </c>
      <c r="J28" s="20">
        <f t="shared" si="7"/>
        <v>800</v>
      </c>
      <c r="K28" s="1" t="s">
        <v>28</v>
      </c>
      <c r="L28" s="21">
        <f>SUM(L19:L27)</f>
        <v>10553.65</v>
      </c>
      <c r="N28" s="20">
        <f>SUM(N19:N27)</f>
        <v>1433.3610119047619</v>
      </c>
      <c r="O28" s="22">
        <f>SUM(O19:O27)</f>
        <v>1417.0961904761905</v>
      </c>
    </row>
    <row r="29" spans="1:15" ht="18.75">
      <c r="A29" s="3" t="s">
        <v>39</v>
      </c>
      <c r="N29" s="24"/>
      <c r="O29" s="23"/>
    </row>
    <row r="30" spans="1:15" ht="16.5">
      <c r="A30" s="25"/>
      <c r="B30" s="6" t="s">
        <v>4</v>
      </c>
      <c r="C30" s="6" t="s">
        <v>5</v>
      </c>
      <c r="D30" s="6" t="s">
        <v>6</v>
      </c>
      <c r="E30" s="6" t="s">
        <v>7</v>
      </c>
      <c r="F30" s="6" t="s">
        <v>7</v>
      </c>
      <c r="G30" s="6" t="s">
        <v>9</v>
      </c>
      <c r="H30" s="6" t="s">
        <v>9</v>
      </c>
      <c r="I30" s="6" t="s">
        <v>9</v>
      </c>
      <c r="J30" s="6" t="s">
        <v>10</v>
      </c>
      <c r="K30" s="6" t="s">
        <v>11</v>
      </c>
      <c r="L30" s="26" t="s">
        <v>12</v>
      </c>
      <c r="N30" s="15" t="s">
        <v>13</v>
      </c>
      <c r="O30" s="16"/>
    </row>
    <row r="31" spans="1:15" ht="16.5">
      <c r="A31" s="11" t="s">
        <v>40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27" t="s">
        <v>41</v>
      </c>
      <c r="N31" s="15" t="s">
        <v>42</v>
      </c>
      <c r="O31" s="16"/>
    </row>
    <row r="32" spans="1:15" ht="16.5">
      <c r="A32" s="11" t="s">
        <v>43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27" t="s">
        <v>41</v>
      </c>
      <c r="N32" s="15" t="s">
        <v>42</v>
      </c>
      <c r="O32" s="16"/>
    </row>
    <row r="33" spans="1:15" ht="16.5">
      <c r="A33" s="11" t="s">
        <v>44</v>
      </c>
      <c r="B33" s="12"/>
      <c r="C33" s="12">
        <v>280.89</v>
      </c>
      <c r="D33" s="12"/>
      <c r="E33" s="12">
        <v>244.31</v>
      </c>
      <c r="F33" s="12"/>
      <c r="G33" s="12">
        <v>150</v>
      </c>
      <c r="H33" s="12">
        <v>190</v>
      </c>
      <c r="I33" s="12">
        <v>398</v>
      </c>
      <c r="J33" s="12"/>
      <c r="K33" s="12"/>
      <c r="L33" s="14">
        <f>SUM(B33:K33)</f>
        <v>1263.2</v>
      </c>
      <c r="N33" s="15">
        <f>AVERAGE(B33:J33)</f>
        <v>252.64000000000001</v>
      </c>
      <c r="O33" s="16">
        <f>AVERAGE(C33:I33)</f>
        <v>252.64000000000001</v>
      </c>
    </row>
    <row r="34" spans="1:15" ht="16.5">
      <c r="A34" s="11" t="s">
        <v>45</v>
      </c>
      <c r="B34" s="12"/>
      <c r="C34" s="12">
        <v>284.15</v>
      </c>
      <c r="D34" s="12"/>
      <c r="E34" s="12">
        <v>285.37</v>
      </c>
      <c r="F34" s="12"/>
      <c r="G34" s="12">
        <v>170</v>
      </c>
      <c r="H34" s="12">
        <v>190</v>
      </c>
      <c r="I34" s="12">
        <v>488</v>
      </c>
      <c r="J34" s="12"/>
      <c r="K34" s="12"/>
      <c r="L34" s="14">
        <f>SUM(B34:K34)</f>
        <v>1417.52</v>
      </c>
      <c r="N34" s="15">
        <f>AVERAGE(B34:J34)</f>
        <v>283.504</v>
      </c>
      <c r="O34" s="16">
        <f>AVERAGE(C34:I34)</f>
        <v>283.504</v>
      </c>
    </row>
    <row r="35" spans="11:15" ht="16.5">
      <c r="K35" s="1" t="s">
        <v>28</v>
      </c>
      <c r="L35" s="21">
        <f>SUM(L33:L34)</f>
        <v>2680.7200000000003</v>
      </c>
      <c r="N35" s="28">
        <f>N33+N34</f>
        <v>536.144</v>
      </c>
      <c r="O35" s="29">
        <f>O33+O34</f>
        <v>536.144</v>
      </c>
    </row>
    <row r="36" spans="12:14" ht="6" customHeight="1">
      <c r="L36" s="21"/>
      <c r="N36" s="30"/>
    </row>
    <row r="37" spans="5:15" ht="16.5">
      <c r="E37" s="31" t="s">
        <v>46</v>
      </c>
      <c r="F37" s="31"/>
      <c r="G37" s="32">
        <v>0.23</v>
      </c>
      <c r="H37" s="33"/>
      <c r="I37" s="33"/>
      <c r="K37" s="34" t="s">
        <v>47</v>
      </c>
      <c r="L37" s="35">
        <f>N17+N28+N35</f>
        <v>4632.857869047619</v>
      </c>
      <c r="N37" s="24">
        <f>N35+N28+N17</f>
        <v>4632.857869047619</v>
      </c>
      <c r="O37" s="24">
        <f>O35+O28+O17</f>
        <v>4179.729476190476</v>
      </c>
    </row>
    <row r="38" spans="5:15" ht="16.5">
      <c r="E38" s="31" t="s">
        <v>48</v>
      </c>
      <c r="F38" s="31"/>
      <c r="G38" s="36">
        <f>ROUND(G37*L37,2)</f>
        <v>1065.56</v>
      </c>
      <c r="H38" s="37"/>
      <c r="I38" s="37"/>
      <c r="K38" s="38" t="s">
        <v>49</v>
      </c>
      <c r="L38" s="39">
        <f>G38+L37</f>
        <v>5698.417869047618</v>
      </c>
      <c r="O38" s="2">
        <f>O37+O37*G37</f>
        <v>5141.067255714285</v>
      </c>
    </row>
    <row r="39" spans="7:9" ht="16.5">
      <c r="G39" s="40"/>
      <c r="H39" s="41"/>
      <c r="I39" s="41"/>
    </row>
  </sheetData>
  <sheetProtection selectLockedCells="1" selectUnlockedCells="1"/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9">
      <selection activeCell="A35" sqref="A35"/>
    </sheetView>
  </sheetViews>
  <sheetFormatPr defaultColWidth="9.140625" defaultRowHeight="15"/>
  <cols>
    <col min="1" max="1" width="47.8515625" style="1" customWidth="1"/>
    <col min="2" max="3" width="12.421875" style="1" customWidth="1"/>
    <col min="4" max="4" width="12.28125" style="42" customWidth="1"/>
    <col min="5" max="5" width="7.57421875" style="43" customWidth="1"/>
    <col min="6" max="6" width="13.00390625" style="44" customWidth="1"/>
    <col min="7" max="16384" width="9.140625" style="1" customWidth="1"/>
  </cols>
  <sheetData>
    <row r="1" spans="1:6" ht="36.75" customHeight="1">
      <c r="A1" s="75" t="s">
        <v>50</v>
      </c>
      <c r="B1" s="75"/>
      <c r="C1" s="75"/>
      <c r="D1" s="75"/>
      <c r="E1" s="75"/>
      <c r="F1" s="75"/>
    </row>
    <row r="2" spans="1:5" ht="18.75">
      <c r="A2" s="3" t="s">
        <v>51</v>
      </c>
      <c r="E2" s="45"/>
    </row>
    <row r="3" ht="24.75" customHeight="1">
      <c r="A3" s="3" t="s">
        <v>2</v>
      </c>
    </row>
    <row r="4" spans="1:6" s="8" customFormat="1" ht="30.75" customHeight="1">
      <c r="A4" s="46" t="s">
        <v>52</v>
      </c>
      <c r="B4" s="5" t="s">
        <v>53</v>
      </c>
      <c r="C4" s="5" t="s">
        <v>54</v>
      </c>
      <c r="D4" s="47" t="s">
        <v>55</v>
      </c>
      <c r="E4" s="48" t="s">
        <v>56</v>
      </c>
      <c r="F4" s="49" t="s">
        <v>57</v>
      </c>
    </row>
    <row r="5" spans="1:6" ht="25.5">
      <c r="A5" s="11" t="s">
        <v>58</v>
      </c>
      <c r="B5" s="50"/>
      <c r="C5" s="50"/>
      <c r="D5" s="51">
        <f aca="true" t="shared" si="0" ref="D5:D16">B5+C5</f>
        <v>0</v>
      </c>
      <c r="E5" s="52"/>
      <c r="F5" s="53">
        <f aca="true" t="shared" si="1" ref="F5:F16">ROUND(D5+D5*E5,2)</f>
        <v>0</v>
      </c>
    </row>
    <row r="6" spans="1:6" ht="25.5">
      <c r="A6" s="11" t="s">
        <v>59</v>
      </c>
      <c r="B6" s="50"/>
      <c r="C6" s="50"/>
      <c r="D6" s="51">
        <f t="shared" si="0"/>
        <v>0</v>
      </c>
      <c r="E6" s="52"/>
      <c r="F6" s="53">
        <f t="shared" si="1"/>
        <v>0</v>
      </c>
    </row>
    <row r="7" spans="1:6" ht="38.25">
      <c r="A7" s="11" t="s">
        <v>60</v>
      </c>
      <c r="B7" s="50"/>
      <c r="C7" s="50"/>
      <c r="D7" s="51">
        <f t="shared" si="0"/>
        <v>0</v>
      </c>
      <c r="E7" s="52"/>
      <c r="F7" s="53">
        <f t="shared" si="1"/>
        <v>0</v>
      </c>
    </row>
    <row r="8" spans="1:6" ht="38.25">
      <c r="A8" s="11" t="s">
        <v>61</v>
      </c>
      <c r="B8" s="50"/>
      <c r="C8" s="50"/>
      <c r="D8" s="51">
        <f t="shared" si="0"/>
        <v>0</v>
      </c>
      <c r="E8" s="52"/>
      <c r="F8" s="53">
        <f t="shared" si="1"/>
        <v>0</v>
      </c>
    </row>
    <row r="9" spans="1:6" ht="16.5">
      <c r="A9" s="11" t="s">
        <v>19</v>
      </c>
      <c r="B9" s="50"/>
      <c r="C9" s="50"/>
      <c r="D9" s="51">
        <f t="shared" si="0"/>
        <v>0</v>
      </c>
      <c r="E9" s="52"/>
      <c r="F9" s="53">
        <f t="shared" si="1"/>
        <v>0</v>
      </c>
    </row>
    <row r="10" spans="1:6" ht="16.5">
      <c r="A10" s="17" t="s">
        <v>62</v>
      </c>
      <c r="B10" s="50"/>
      <c r="C10" s="50"/>
      <c r="D10" s="51">
        <f t="shared" si="0"/>
        <v>0</v>
      </c>
      <c r="E10" s="52"/>
      <c r="F10" s="53">
        <f t="shared" si="1"/>
        <v>0</v>
      </c>
    </row>
    <row r="11" spans="1:6" ht="16.5">
      <c r="A11" s="11" t="s">
        <v>63</v>
      </c>
      <c r="B11" s="50"/>
      <c r="C11" s="50"/>
      <c r="D11" s="51">
        <f t="shared" si="0"/>
        <v>0</v>
      </c>
      <c r="E11" s="52"/>
      <c r="F11" s="53">
        <f t="shared" si="1"/>
        <v>0</v>
      </c>
    </row>
    <row r="12" spans="1:6" ht="16.5">
      <c r="A12" s="17" t="s">
        <v>64</v>
      </c>
      <c r="B12" s="50"/>
      <c r="C12" s="50"/>
      <c r="D12" s="51">
        <f t="shared" si="0"/>
        <v>0</v>
      </c>
      <c r="E12" s="52"/>
      <c r="F12" s="53">
        <f t="shared" si="1"/>
        <v>0</v>
      </c>
    </row>
    <row r="13" spans="1:6" ht="25.5">
      <c r="A13" s="11" t="s">
        <v>65</v>
      </c>
      <c r="B13" s="50"/>
      <c r="C13" s="50"/>
      <c r="D13" s="51">
        <f t="shared" si="0"/>
        <v>0</v>
      </c>
      <c r="E13" s="52"/>
      <c r="F13" s="53">
        <f t="shared" si="1"/>
        <v>0</v>
      </c>
    </row>
    <row r="14" spans="1:6" ht="25.5">
      <c r="A14" s="17" t="s">
        <v>66</v>
      </c>
      <c r="B14" s="50"/>
      <c r="C14" s="50"/>
      <c r="D14" s="51">
        <f t="shared" si="0"/>
        <v>0</v>
      </c>
      <c r="E14" s="52"/>
      <c r="F14" s="53">
        <f t="shared" si="1"/>
        <v>0</v>
      </c>
    </row>
    <row r="15" spans="1:6" ht="16.5">
      <c r="A15" s="18" t="s">
        <v>67</v>
      </c>
      <c r="B15" s="50"/>
      <c r="C15" s="50"/>
      <c r="D15" s="51">
        <f t="shared" si="0"/>
        <v>0</v>
      </c>
      <c r="E15" s="52"/>
      <c r="F15" s="53">
        <f t="shared" si="1"/>
        <v>0</v>
      </c>
    </row>
    <row r="16" spans="1:6" ht="16.5">
      <c r="A16" s="18" t="s">
        <v>68</v>
      </c>
      <c r="B16" s="50"/>
      <c r="C16" s="50"/>
      <c r="D16" s="51">
        <f t="shared" si="0"/>
        <v>0</v>
      </c>
      <c r="E16" s="52"/>
      <c r="F16" s="53">
        <f t="shared" si="1"/>
        <v>0</v>
      </c>
    </row>
    <row r="17" spans="4:6" ht="16.5">
      <c r="D17" s="54">
        <f>SUM(D5:D16)</f>
        <v>0</v>
      </c>
      <c r="F17" s="44">
        <f>SUM(F5:F16)</f>
        <v>0</v>
      </c>
    </row>
    <row r="18" spans="1:10" ht="35.25" customHeight="1">
      <c r="A18" s="76" t="s">
        <v>69</v>
      </c>
      <c r="B18" s="76"/>
      <c r="C18" s="76"/>
      <c r="D18" s="76"/>
      <c r="F18" s="55"/>
      <c r="G18" s="41"/>
      <c r="H18" s="41"/>
      <c r="I18" s="41"/>
      <c r="J18" s="41"/>
    </row>
    <row r="19" spans="1:10" ht="16.5">
      <c r="A19" s="11" t="s">
        <v>70</v>
      </c>
      <c r="B19" s="50"/>
      <c r="C19" s="50"/>
      <c r="D19" s="51">
        <f aca="true" t="shared" si="2" ref="D19:D28">B19+C19</f>
        <v>0</v>
      </c>
      <c r="E19" s="52"/>
      <c r="F19" s="53">
        <f aca="true" t="shared" si="3" ref="F19:F28">ROUND(D19+D19*E19,2)</f>
        <v>0</v>
      </c>
      <c r="G19" s="41"/>
      <c r="H19" s="41"/>
      <c r="I19" s="41"/>
      <c r="J19" s="41"/>
    </row>
    <row r="20" spans="1:10" ht="16.5">
      <c r="A20" s="11" t="s">
        <v>71</v>
      </c>
      <c r="B20" s="50"/>
      <c r="C20" s="50"/>
      <c r="D20" s="51">
        <f t="shared" si="2"/>
        <v>0</v>
      </c>
      <c r="E20" s="52"/>
      <c r="F20" s="53">
        <f t="shared" si="3"/>
        <v>0</v>
      </c>
      <c r="G20" s="41"/>
      <c r="H20" s="41"/>
      <c r="I20" s="41"/>
      <c r="J20" s="41"/>
    </row>
    <row r="21" spans="1:6" ht="16.5">
      <c r="A21" s="11" t="s">
        <v>72</v>
      </c>
      <c r="B21" s="50"/>
      <c r="C21" s="50"/>
      <c r="D21" s="51">
        <f t="shared" si="2"/>
        <v>0</v>
      </c>
      <c r="E21" s="52"/>
      <c r="F21" s="53">
        <f t="shared" si="3"/>
        <v>0</v>
      </c>
    </row>
    <row r="22" spans="1:6" ht="16.5">
      <c r="A22" s="11" t="s">
        <v>73</v>
      </c>
      <c r="B22" s="50"/>
      <c r="C22" s="50"/>
      <c r="D22" s="51">
        <f t="shared" si="2"/>
        <v>0</v>
      </c>
      <c r="E22" s="52"/>
      <c r="F22" s="53">
        <f t="shared" si="3"/>
        <v>0</v>
      </c>
    </row>
    <row r="23" spans="1:6" ht="25.5">
      <c r="A23" s="11" t="s">
        <v>33</v>
      </c>
      <c r="B23" s="50"/>
      <c r="C23" s="50"/>
      <c r="D23" s="51">
        <f t="shared" si="2"/>
        <v>0</v>
      </c>
      <c r="E23" s="52"/>
      <c r="F23" s="53">
        <f t="shared" si="3"/>
        <v>0</v>
      </c>
    </row>
    <row r="24" spans="1:6" ht="25.5">
      <c r="A24" s="11" t="s">
        <v>34</v>
      </c>
      <c r="B24" s="50"/>
      <c r="C24" s="50"/>
      <c r="D24" s="51">
        <f t="shared" si="2"/>
        <v>0</v>
      </c>
      <c r="E24" s="52"/>
      <c r="F24" s="53">
        <f t="shared" si="3"/>
        <v>0</v>
      </c>
    </row>
    <row r="25" spans="1:6" ht="25.5">
      <c r="A25" s="11" t="s">
        <v>74</v>
      </c>
      <c r="B25" s="50"/>
      <c r="C25" s="50"/>
      <c r="D25" s="51">
        <f t="shared" si="2"/>
        <v>0</v>
      </c>
      <c r="E25" s="52"/>
      <c r="F25" s="53">
        <f t="shared" si="3"/>
        <v>0</v>
      </c>
    </row>
    <row r="26" spans="1:6" ht="25.5">
      <c r="A26" s="11" t="s">
        <v>75</v>
      </c>
      <c r="B26" s="50"/>
      <c r="C26" s="50"/>
      <c r="D26" s="51">
        <f t="shared" si="2"/>
        <v>0</v>
      </c>
      <c r="E26" s="52"/>
      <c r="F26" s="53">
        <f t="shared" si="3"/>
        <v>0</v>
      </c>
    </row>
    <row r="27" spans="1:6" ht="25.5">
      <c r="A27" s="11" t="s">
        <v>76</v>
      </c>
      <c r="B27" s="50"/>
      <c r="C27" s="50"/>
      <c r="D27" s="51">
        <f t="shared" si="2"/>
        <v>0</v>
      </c>
      <c r="E27" s="52"/>
      <c r="F27" s="53">
        <f t="shared" si="3"/>
        <v>0</v>
      </c>
    </row>
    <row r="28" spans="1:6" ht="25.5">
      <c r="A28" s="11" t="s">
        <v>77</v>
      </c>
      <c r="B28" s="50"/>
      <c r="C28" s="50"/>
      <c r="D28" s="51">
        <f t="shared" si="2"/>
        <v>0</v>
      </c>
      <c r="E28" s="52"/>
      <c r="F28" s="53">
        <f t="shared" si="3"/>
        <v>0</v>
      </c>
    </row>
    <row r="29" spans="4:6" ht="16.5">
      <c r="D29" s="54">
        <f>SUM(D19:D28)</f>
        <v>0</v>
      </c>
      <c r="F29" s="44">
        <f>SUM(F19:F28)</f>
        <v>0</v>
      </c>
    </row>
    <row r="30" spans="1:6" ht="16.5">
      <c r="A30" s="56"/>
      <c r="B30" s="1" t="s">
        <v>78</v>
      </c>
      <c r="D30" s="57">
        <f>D29+D17</f>
        <v>0</v>
      </c>
      <c r="E30" s="58"/>
      <c r="F30" s="59"/>
    </row>
    <row r="31" spans="1:6" ht="16.5">
      <c r="A31" s="60" t="s">
        <v>79</v>
      </c>
      <c r="D31" s="61"/>
      <c r="E31" s="62" t="s">
        <v>80</v>
      </c>
      <c r="F31" s="63">
        <f>F29+F17</f>
        <v>0</v>
      </c>
    </row>
    <row r="32" spans="1:6" ht="16.5">
      <c r="A32" s="60"/>
      <c r="D32" s="35"/>
      <c r="E32" s="62"/>
      <c r="F32" s="64"/>
    </row>
    <row r="33" spans="1:6" ht="16.5">
      <c r="A33" s="60"/>
      <c r="D33" s="35"/>
      <c r="E33" s="62"/>
      <c r="F33" s="64"/>
    </row>
    <row r="34" spans="1:6" ht="33">
      <c r="A34" s="65" t="s">
        <v>81</v>
      </c>
      <c r="B34" s="77"/>
      <c r="C34" s="77"/>
      <c r="D34" s="51">
        <f>B34+C34</f>
        <v>0</v>
      </c>
      <c r="E34" s="52"/>
      <c r="F34" s="53">
        <f>ROUND(D34+D34*E34,2)</f>
        <v>0</v>
      </c>
    </row>
    <row r="35" spans="1:4" ht="16.5">
      <c r="A35" s="66" t="s">
        <v>82</v>
      </c>
      <c r="D35" s="67"/>
    </row>
    <row r="36" spans="1:4" ht="16.5">
      <c r="A36" s="78"/>
      <c r="B36" s="78"/>
      <c r="C36" s="78"/>
      <c r="D36" s="78"/>
    </row>
    <row r="37" spans="1:6" s="42" customFormat="1" ht="16.5">
      <c r="A37" s="68" t="s">
        <v>83</v>
      </c>
      <c r="B37" s="68"/>
      <c r="C37" s="69" t="s">
        <v>84</v>
      </c>
      <c r="E37" s="70"/>
      <c r="F37" s="44"/>
    </row>
    <row r="38" spans="5:6" s="42" customFormat="1" ht="16.5">
      <c r="E38" s="43"/>
      <c r="F38" s="44"/>
    </row>
  </sheetData>
  <sheetProtection selectLockedCells="1" selectUnlockedCells="1"/>
  <mergeCells count="4">
    <mergeCell ref="A1:F1"/>
    <mergeCell ref="A18:D18"/>
    <mergeCell ref="B34:C34"/>
    <mergeCell ref="A36:D36"/>
  </mergeCells>
  <printOptions horizontalCentered="1"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23.57421875" style="0" customWidth="1"/>
    <col min="2" max="2" width="16.8515625" style="0" customWidth="1"/>
    <col min="3" max="3" width="12.00390625" style="0" customWidth="1"/>
    <col min="4" max="4" width="12.421875" style="0" customWidth="1"/>
    <col min="5" max="16384" width="13.7109375" style="0" customWidth="1"/>
  </cols>
  <sheetData>
    <row r="1" spans="1:5" ht="36.75" customHeight="1">
      <c r="A1" s="75" t="s">
        <v>85</v>
      </c>
      <c r="B1" s="75"/>
      <c r="C1" s="75"/>
      <c r="D1" s="75"/>
      <c r="E1" s="75"/>
    </row>
    <row r="2" spans="1:5" ht="18.75">
      <c r="A2" s="3" t="s">
        <v>86</v>
      </c>
      <c r="B2" s="1"/>
      <c r="C2" s="42"/>
      <c r="D2" s="45"/>
      <c r="E2" s="44"/>
    </row>
    <row r="3" spans="1:5" ht="18.75">
      <c r="A3" s="3" t="s">
        <v>2</v>
      </c>
      <c r="B3" s="1"/>
      <c r="C3" s="42"/>
      <c r="D3" s="43"/>
      <c r="E3" s="44"/>
    </row>
    <row r="4" spans="1:5" ht="38.25">
      <c r="A4" s="46" t="s">
        <v>52</v>
      </c>
      <c r="B4" s="5" t="s">
        <v>87</v>
      </c>
      <c r="C4" s="47" t="s">
        <v>55</v>
      </c>
      <c r="D4" s="48" t="s">
        <v>56</v>
      </c>
      <c r="E4" s="49" t="s">
        <v>57</v>
      </c>
    </row>
    <row r="5" spans="1:5" ht="54.75" customHeight="1">
      <c r="A5" s="11" t="s">
        <v>58</v>
      </c>
      <c r="B5" s="50"/>
      <c r="C5" s="51">
        <f>B5</f>
        <v>0</v>
      </c>
      <c r="D5" s="52"/>
      <c r="E5" s="53">
        <f>ROUND(C5+C5*D5,2)</f>
        <v>0</v>
      </c>
    </row>
    <row r="6" spans="1:5" ht="45.75" customHeight="1">
      <c r="A6" s="11" t="s">
        <v>59</v>
      </c>
      <c r="B6" s="50"/>
      <c r="C6" s="51">
        <f>B6</f>
        <v>0</v>
      </c>
      <c r="D6" s="52"/>
      <c r="E6" s="53">
        <f>ROUND(C6+C6*D6,2)</f>
        <v>0</v>
      </c>
    </row>
    <row r="7" spans="1:5" ht="39" customHeight="1">
      <c r="A7" s="17" t="s">
        <v>66</v>
      </c>
      <c r="B7" s="50"/>
      <c r="C7" s="51">
        <f>B7</f>
        <v>0</v>
      </c>
      <c r="D7" s="52"/>
      <c r="E7" s="53">
        <f>ROUND(C7+C7*D7,2)</f>
        <v>0</v>
      </c>
    </row>
    <row r="8" spans="1:5" ht="16.5">
      <c r="A8" s="1"/>
      <c r="B8" s="1"/>
      <c r="C8" s="71">
        <f>SUM(C5:C7)</f>
        <v>0</v>
      </c>
      <c r="D8" s="43"/>
      <c r="E8" s="44">
        <f>SUM(E5:E7)</f>
        <v>0</v>
      </c>
    </row>
    <row r="9" spans="1:5" ht="69" customHeight="1">
      <c r="A9" s="76" t="s">
        <v>69</v>
      </c>
      <c r="B9" s="76"/>
      <c r="C9" s="76"/>
      <c r="D9" s="43"/>
      <c r="E9" s="55"/>
    </row>
    <row r="10" spans="1:5" ht="16.5">
      <c r="A10" s="11" t="s">
        <v>88</v>
      </c>
      <c r="B10" s="50"/>
      <c r="C10" s="51">
        <f>B10</f>
        <v>0</v>
      </c>
      <c r="D10" s="52"/>
      <c r="E10" s="53">
        <f>ROUND(C10+C10*D10,2)</f>
        <v>0</v>
      </c>
    </row>
    <row r="11" spans="1:5" ht="16.5">
      <c r="A11" s="11" t="s">
        <v>71</v>
      </c>
      <c r="B11" s="50"/>
      <c r="C11" s="51">
        <f>B11</f>
        <v>0</v>
      </c>
      <c r="D11" s="52"/>
      <c r="E11" s="53">
        <f>ROUND(C11+C11*D11,2)</f>
        <v>0</v>
      </c>
    </row>
    <row r="12" spans="1:5" ht="25.5">
      <c r="A12" s="11" t="s">
        <v>89</v>
      </c>
      <c r="B12" s="50"/>
      <c r="C12" s="51">
        <f>B12</f>
        <v>0</v>
      </c>
      <c r="D12" s="52"/>
      <c r="E12" s="53">
        <f>ROUND(C12+C12*D12,2)</f>
        <v>0</v>
      </c>
    </row>
    <row r="13" spans="1:5" ht="25.5">
      <c r="A13" s="11" t="s">
        <v>90</v>
      </c>
      <c r="B13" s="50"/>
      <c r="C13" s="51">
        <f>B13</f>
        <v>0</v>
      </c>
      <c r="D13" s="52"/>
      <c r="E13" s="53">
        <f>ROUND(C13+C13*D13,2)</f>
        <v>0</v>
      </c>
    </row>
    <row r="14" spans="1:5" ht="16.5">
      <c r="A14" s="1"/>
      <c r="B14" s="1"/>
      <c r="C14" s="71">
        <f>SUM(C10:C13)</f>
        <v>0</v>
      </c>
      <c r="D14" s="43"/>
      <c r="E14" s="44">
        <f>SUM(E10:E13)</f>
        <v>0</v>
      </c>
    </row>
    <row r="15" spans="1:5" ht="16.5">
      <c r="A15" s="56"/>
      <c r="B15" s="33" t="s">
        <v>78</v>
      </c>
      <c r="C15" s="57">
        <f>C14+C8</f>
        <v>0</v>
      </c>
      <c r="D15" s="58"/>
      <c r="E15" s="59"/>
    </row>
    <row r="16" spans="1:5" ht="16.5">
      <c r="A16" s="60" t="s">
        <v>79</v>
      </c>
      <c r="B16" s="33"/>
      <c r="C16" s="61"/>
      <c r="D16" s="62" t="s">
        <v>80</v>
      </c>
      <c r="E16" s="63">
        <f>E14+E8</f>
        <v>0</v>
      </c>
    </row>
    <row r="17" spans="1:5" ht="16.5">
      <c r="A17" s="60"/>
      <c r="B17" s="33"/>
      <c r="C17" s="35"/>
      <c r="D17" s="62"/>
      <c r="E17" s="64"/>
    </row>
    <row r="20" spans="1:5" ht="18.75">
      <c r="A20" s="3" t="s">
        <v>91</v>
      </c>
      <c r="B20" s="1"/>
      <c r="C20" s="42"/>
      <c r="D20" s="45"/>
      <c r="E20" s="44"/>
    </row>
    <row r="21" spans="1:5" ht="18.75">
      <c r="A21" s="3" t="s">
        <v>2</v>
      </c>
      <c r="B21" s="1"/>
      <c r="C21" s="42"/>
      <c r="D21" s="43"/>
      <c r="E21" s="44"/>
    </row>
    <row r="22" spans="1:5" ht="47.25">
      <c r="A22" s="46" t="s">
        <v>52</v>
      </c>
      <c r="B22" s="5" t="s">
        <v>91</v>
      </c>
      <c r="C22" s="47" t="s">
        <v>55</v>
      </c>
      <c r="D22" s="48" t="s">
        <v>56</v>
      </c>
      <c r="E22" s="49" t="s">
        <v>57</v>
      </c>
    </row>
    <row r="23" spans="1:5" ht="63.75">
      <c r="A23" s="11" t="s">
        <v>58</v>
      </c>
      <c r="B23" s="50"/>
      <c r="C23" s="51">
        <f>B23</f>
        <v>0</v>
      </c>
      <c r="D23" s="52"/>
      <c r="E23" s="53">
        <f>ROUND(C23+C23*D23,2)</f>
        <v>0</v>
      </c>
    </row>
    <row r="24" spans="1:5" ht="38.25">
      <c r="A24" s="11" t="s">
        <v>92</v>
      </c>
      <c r="B24" s="50"/>
      <c r="C24" s="51">
        <f>B24</f>
        <v>0</v>
      </c>
      <c r="D24" s="52"/>
      <c r="E24" s="53">
        <f>ROUND(C24+C24*D24,2)</f>
        <v>0</v>
      </c>
    </row>
    <row r="25" spans="1:5" ht="16.5">
      <c r="A25" s="1"/>
      <c r="B25" s="1"/>
      <c r="C25" s="71">
        <f>SUM(C23:C24)</f>
        <v>0</v>
      </c>
      <c r="D25" s="43"/>
      <c r="E25" s="44">
        <f>SUM(E23:E24)</f>
        <v>0</v>
      </c>
    </row>
    <row r="26" spans="1:5" ht="52.5" customHeight="1">
      <c r="A26" s="76" t="s">
        <v>69</v>
      </c>
      <c r="B26" s="76"/>
      <c r="C26" s="76"/>
      <c r="D26" s="43"/>
      <c r="E26" s="55"/>
    </row>
    <row r="27" spans="1:5" ht="16.5">
      <c r="A27" s="11" t="s">
        <v>88</v>
      </c>
      <c r="B27" s="50"/>
      <c r="C27" s="51">
        <f>B27</f>
        <v>0</v>
      </c>
      <c r="D27" s="52"/>
      <c r="E27" s="53">
        <f>ROUND(C27+C27*D27,2)</f>
        <v>0</v>
      </c>
    </row>
    <row r="28" spans="1:5" ht="16.5">
      <c r="A28" s="11" t="s">
        <v>71</v>
      </c>
      <c r="B28" s="50"/>
      <c r="C28" s="51">
        <f>B28</f>
        <v>0</v>
      </c>
      <c r="D28" s="52"/>
      <c r="E28" s="53">
        <f>ROUND(C28+C28*D28,2)</f>
        <v>0</v>
      </c>
    </row>
    <row r="29" spans="1:5" ht="25.5">
      <c r="A29" s="11" t="s">
        <v>90</v>
      </c>
      <c r="B29" s="50"/>
      <c r="C29" s="51">
        <f>B29</f>
        <v>0</v>
      </c>
      <c r="D29" s="52"/>
      <c r="E29" s="53">
        <f>ROUND(C29+C29*D29,2)</f>
        <v>0</v>
      </c>
    </row>
    <row r="30" spans="1:5" ht="16.5">
      <c r="A30" s="1"/>
      <c r="B30" s="1"/>
      <c r="C30" s="71">
        <f>SUM(C27:C29)</f>
        <v>0</v>
      </c>
      <c r="D30" s="43"/>
      <c r="E30" s="44">
        <f>SUM(E27:E29)</f>
        <v>0</v>
      </c>
    </row>
    <row r="31" spans="1:5" ht="16.5">
      <c r="A31" s="56"/>
      <c r="B31" s="33" t="s">
        <v>78</v>
      </c>
      <c r="C31" s="57">
        <f>C30+C25</f>
        <v>0</v>
      </c>
      <c r="D31" s="58"/>
      <c r="E31" s="59"/>
    </row>
    <row r="32" spans="1:5" ht="16.5">
      <c r="A32" s="60" t="s">
        <v>79</v>
      </c>
      <c r="B32" s="33"/>
      <c r="C32" s="61"/>
      <c r="D32" s="62" t="s">
        <v>80</v>
      </c>
      <c r="E32" s="63">
        <f>E30+E25</f>
        <v>0</v>
      </c>
    </row>
    <row r="33" spans="1:5" ht="16.5">
      <c r="A33" s="60"/>
      <c r="B33" s="33"/>
      <c r="C33" s="35"/>
      <c r="D33" s="62"/>
      <c r="E33" s="64"/>
    </row>
    <row r="34" spans="1:5" ht="16.5">
      <c r="A34" s="60"/>
      <c r="B34" s="33"/>
      <c r="C34" s="35"/>
      <c r="D34" s="62"/>
      <c r="E34" s="64"/>
    </row>
    <row r="37" spans="1:5" ht="18.75">
      <c r="A37" s="72" t="s">
        <v>93</v>
      </c>
      <c r="B37" s="73"/>
      <c r="C37" s="73"/>
      <c r="D37" s="73"/>
      <c r="E37" s="73"/>
    </row>
    <row r="38" spans="1:5" ht="16.5">
      <c r="A38" s="56"/>
      <c r="B38" s="33" t="s">
        <v>78</v>
      </c>
      <c r="C38" s="57">
        <f>C15+C31</f>
        <v>0</v>
      </c>
      <c r="D38" s="58"/>
      <c r="E38" s="59"/>
    </row>
    <row r="39" spans="1:5" ht="16.5">
      <c r="A39" s="60" t="s">
        <v>79</v>
      </c>
      <c r="B39" s="33"/>
      <c r="C39" s="61"/>
      <c r="D39" s="62" t="s">
        <v>80</v>
      </c>
      <c r="E39" s="63">
        <f>E16+E32</f>
        <v>0</v>
      </c>
    </row>
    <row r="41" spans="1:5" ht="49.5">
      <c r="A41" s="65" t="s">
        <v>94</v>
      </c>
      <c r="B41" s="74"/>
      <c r="C41" s="51">
        <f>B41</f>
        <v>0</v>
      </c>
      <c r="D41" s="52"/>
      <c r="E41" s="53">
        <f>ROUND(C41+C41*D41,2)</f>
        <v>0</v>
      </c>
    </row>
    <row r="42" spans="1:5" ht="16.5">
      <c r="A42" s="66" t="s">
        <v>82</v>
      </c>
      <c r="B42" s="33"/>
      <c r="C42" s="35"/>
      <c r="D42" s="62"/>
      <c r="E42" s="64"/>
    </row>
    <row r="44" spans="1:5" ht="16.5">
      <c r="A44" s="68" t="s">
        <v>83</v>
      </c>
      <c r="B44" s="68"/>
      <c r="C44" s="69" t="s">
        <v>84</v>
      </c>
      <c r="D44" s="43"/>
      <c r="E44" s="44"/>
    </row>
  </sheetData>
  <sheetProtection selectLockedCells="1" selectUnlockedCells="1"/>
  <mergeCells count="3">
    <mergeCell ref="A1:E1"/>
    <mergeCell ref="A9:C9"/>
    <mergeCell ref="A26:C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Stodolna</dc:creator>
  <cp:keywords/>
  <dc:description/>
  <cp:lastModifiedBy>Kamila Stodolna</cp:lastModifiedBy>
  <dcterms:created xsi:type="dcterms:W3CDTF">2020-05-29T10:34:23Z</dcterms:created>
  <dcterms:modified xsi:type="dcterms:W3CDTF">2020-05-29T10:34:23Z</dcterms:modified>
  <cp:category/>
  <cp:version/>
  <cp:contentType/>
  <cp:contentStatus/>
</cp:coreProperties>
</file>